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1"/>
  </bookViews>
  <sheets>
    <sheet name="rupees" sheetId="1" state="hidden" r:id="rId1"/>
    <sheet name="data" sheetId="2" r:id="rId2"/>
    <sheet name="paper token " sheetId="3" r:id="rId3"/>
    <sheet name="101" sheetId="4" r:id="rId4"/>
    <sheet name="BILL" sheetId="5" r:id="rId5"/>
    <sheet name="58 front " sheetId="6" r:id="rId6"/>
    <sheet name="58 back " sheetId="7" r:id="rId7"/>
    <sheet name="Proceedings" sheetId="8" r:id="rId8"/>
  </sheets>
  <externalReferences>
    <externalReference r:id="rId11"/>
    <externalReference r:id="rId12"/>
    <externalReference r:id="rId13"/>
  </externalReferences>
  <definedNames>
    <definedName name="______IV654499">'[1]Data'!#REF!</definedName>
    <definedName name="_____IV654499">'[1]Data'!#REF!</definedName>
    <definedName name="____IV654499">'[1]Data'!#REF!</definedName>
    <definedName name="___IV654499">'[1]Data'!#REF!</definedName>
    <definedName name="__IV654499">'[1]Data'!#REF!</definedName>
    <definedName name="_01.07.2008">#REF!</definedName>
    <definedName name="_xlnm._FilterDatabase" localSheetId="4" hidden="1">'BILL'!$A$4:$I$106</definedName>
    <definedName name="_IV654499">'[1]Data'!#REF!</definedName>
    <definedName name="AAS" localSheetId="6">'[1]Data'!#REF!</definedName>
    <definedName name="AAS" localSheetId="5">'[1]Data'!#REF!</definedName>
    <definedName name="AAS" localSheetId="4">'[1]Data'!#REF!</definedName>
    <definedName name="AAS" localSheetId="7">'[1]Data'!#REF!</definedName>
    <definedName name="AAS">'[1]Data'!#REF!</definedName>
    <definedName name="AGREEMENT">'[2]Data'!$IG$26:$IG$27</definedName>
    <definedName name="FEST_ADV_nO">'[3]back'!$AH$1:$AH$11</definedName>
    <definedName name="Honor">'[2]Data'!$IB$12:$IB$17</definedName>
    <definedName name="HRA">'[2]Data'!$IF$18:$IF$21</definedName>
    <definedName name="IV654499">'[1]Data'!#REF!</definedName>
    <definedName name="mnths">'[3]back'!$U$2:$U$13</definedName>
    <definedName name="N">'data'!$A$2:$A$11</definedName>
    <definedName name="option">'[3]back'!$W$2:$W$4</definedName>
    <definedName name="PF_inst_No">'[3]back'!$AH$1:$AH$21</definedName>
    <definedName name="_xlnm.Print_Area" localSheetId="5">'58 front '!$A$1:$R$63</definedName>
    <definedName name="_xlnm.Print_Area" localSheetId="4">'BILL'!$A$1:$I$114</definedName>
    <definedName name="_xlnm.Print_Area" localSheetId="7">'Proceedings'!$A$1:$R$25</definedName>
    <definedName name="_xlnm.Print_Titles" localSheetId="4">'BILL'!$4:$4</definedName>
    <definedName name="Prof_QLN" localSheetId="6">'[1]Data'!#REF!</definedName>
    <definedName name="Prof_QLN" localSheetId="5">'[1]Data'!#REF!</definedName>
    <definedName name="Prof_QLN" localSheetId="4">'[1]Data'!#REF!</definedName>
    <definedName name="Prof_QLN" localSheetId="7">'[1]Data'!#REF!</definedName>
    <definedName name="Prof_QLN">'[1]Data'!#REF!</definedName>
    <definedName name="sel">'[2]Data'!$DB$12:$DR$41</definedName>
    <definedName name="sheet5" localSheetId="6">'[1]Data'!#REF!</definedName>
    <definedName name="sheet5" localSheetId="5">'[1]Data'!#REF!</definedName>
    <definedName name="sheet5" localSheetId="4">'[1]Data'!#REF!</definedName>
    <definedName name="sheet5" localSheetId="7">'[1]Data'!#REF!</definedName>
    <definedName name="sheet5">'[1]Data'!#REF!</definedName>
    <definedName name="SUBJECT" localSheetId="6">'[1]Data'!#REF!</definedName>
    <definedName name="SUBJECT" localSheetId="5">'[1]Data'!#REF!</definedName>
    <definedName name="SUBJECT" localSheetId="4">'[1]Data'!#REF!</definedName>
    <definedName name="SUBJECT" localSheetId="7">'[1]Data'!#REF!</definedName>
    <definedName name="SUBJECT">'[1]Data'!#REF!</definedName>
    <definedName name="years">'[3]back'!$V$2:$V$6</definedName>
  </definedNames>
  <calcPr fullCalcOnLoad="1"/>
</workbook>
</file>

<file path=xl/sharedStrings.xml><?xml version="1.0" encoding="utf-8"?>
<sst xmlns="http://schemas.openxmlformats.org/spreadsheetml/2006/main" count="556" uniqueCount="445">
  <si>
    <t/>
  </si>
  <si>
    <t>RAYADURG</t>
  </si>
  <si>
    <t>TOTAL</t>
  </si>
  <si>
    <t>APTC FORM 101</t>
  </si>
  <si>
    <t>To</t>
  </si>
  <si>
    <t>The Treasury Officer / Manager</t>
  </si>
  <si>
    <t>dated</t>
  </si>
  <si>
    <t>Dated:</t>
  </si>
  <si>
    <t>Attested</t>
  </si>
  <si>
    <t>Signature of the DDO</t>
  </si>
  <si>
    <t>GOVERNMENT OF ANDHRAPRADESH</t>
  </si>
  <si>
    <t>PAPER TOKEN</t>
  </si>
  <si>
    <t>(For Treasury Use only)</t>
  </si>
  <si>
    <t>Trans ID:</t>
  </si>
  <si>
    <t>Date:</t>
  </si>
  <si>
    <t>Bank Branch Code</t>
  </si>
  <si>
    <t>(Major Head)</t>
  </si>
  <si>
    <t>(Sub MH)</t>
  </si>
  <si>
    <t>(Minor head)</t>
  </si>
  <si>
    <t>(Grp SH)</t>
  </si>
  <si>
    <t>(Sub Head)</t>
  </si>
  <si>
    <t>(Det Head)</t>
  </si>
  <si>
    <t>(Sub Det Head)</t>
  </si>
  <si>
    <t>V</t>
  </si>
  <si>
    <t xml:space="preserve">contigency Fund </t>
  </si>
  <si>
    <t>MH/Service Major Head</t>
  </si>
  <si>
    <t>Messenger Name</t>
  </si>
  <si>
    <t>Designation</t>
  </si>
  <si>
    <t xml:space="preserve">Specimen Signature of </t>
  </si>
  <si>
    <t>1)</t>
  </si>
  <si>
    <t>2)</t>
  </si>
  <si>
    <t>STO Signature</t>
  </si>
  <si>
    <t>DDO Signature</t>
  </si>
  <si>
    <t>DDO Designation</t>
  </si>
  <si>
    <t>Major Head</t>
  </si>
  <si>
    <t>Detailed Head</t>
  </si>
  <si>
    <t>Name of the School</t>
  </si>
  <si>
    <t>Roll</t>
  </si>
  <si>
    <t xml:space="preserve">No of days working </t>
  </si>
  <si>
    <t>Slab</t>
  </si>
  <si>
    <t>Amount</t>
  </si>
  <si>
    <t>M.THANDA</t>
  </si>
  <si>
    <t>PALLEPALLI</t>
  </si>
  <si>
    <t>CHADAM</t>
  </si>
  <si>
    <t>R.B.VANKA</t>
  </si>
  <si>
    <t>R.B.V. DODDI</t>
  </si>
  <si>
    <t>GRAMADATLA</t>
  </si>
  <si>
    <t>T.VEERAPURAM</t>
  </si>
  <si>
    <t>D.KONDAPURAM</t>
  </si>
  <si>
    <t xml:space="preserve">D.K.P.G. DODDI </t>
  </si>
  <si>
    <t>VADRAVANNUR</t>
  </si>
  <si>
    <t>AYUTHAPALLI</t>
  </si>
  <si>
    <t>BOMMAKKAPALLI</t>
  </si>
  <si>
    <t xml:space="preserve">A. THANDA </t>
  </si>
  <si>
    <t>KADARAMAPALLI</t>
  </si>
  <si>
    <t>NAGIREDDYPALLI</t>
  </si>
  <si>
    <t>KASIPURAM</t>
  </si>
  <si>
    <t>JUNJURAMPALLI</t>
  </si>
  <si>
    <t>MALAKAPURAM</t>
  </si>
  <si>
    <t>REKULAKUNTA</t>
  </si>
  <si>
    <t>CHADAM (H.W.)</t>
  </si>
  <si>
    <t>G.G.DODDI</t>
  </si>
  <si>
    <t>74 UDEGOLAM (H.W.)</t>
  </si>
  <si>
    <t xml:space="preserve">74 UDEGOLAM </t>
  </si>
  <si>
    <t>C.G.DODDI</t>
  </si>
  <si>
    <t>AVULADATLA</t>
  </si>
  <si>
    <t>MECHIRI</t>
  </si>
  <si>
    <t xml:space="preserve">MALLAPURAM </t>
  </si>
  <si>
    <t>KONTHANPALLI</t>
  </si>
  <si>
    <t>VEPARALA</t>
  </si>
  <si>
    <t>KENCHANAPALLI</t>
  </si>
  <si>
    <t>RAYAMPALLI</t>
  </si>
  <si>
    <t>B.N.HALLI</t>
  </si>
  <si>
    <t>Indira Basti DPEP School</t>
  </si>
  <si>
    <t>Model UP School</t>
  </si>
  <si>
    <t>Azed Mpl Pri. School (Urdu)</t>
  </si>
  <si>
    <t xml:space="preserve">Himmath Nagar Mpl DPEP School </t>
  </si>
  <si>
    <t>IIIrd &amp; IV DPEP School</t>
  </si>
  <si>
    <t>Zakir Hussain (U) Mpl S</t>
  </si>
  <si>
    <t>A.A.I Mpl Pri. School</t>
  </si>
  <si>
    <t>S.C.Bose Mpl. Pri. School</t>
  </si>
  <si>
    <t>S.V.Mpl Pri school</t>
  </si>
  <si>
    <t>Mutras DPEP School</t>
  </si>
  <si>
    <t>Kothigutta DPEP</t>
  </si>
  <si>
    <t>C.B.N.DPEP Schoo,l</t>
  </si>
  <si>
    <t>Gandhi Mpl Pri. School</t>
  </si>
  <si>
    <t>A.K.P.P Pri. School</t>
  </si>
  <si>
    <t>15th Ward DPEP School</t>
  </si>
  <si>
    <t>R.K.Mpl .Pri School</t>
  </si>
  <si>
    <t>Ist Ward DPEP School</t>
  </si>
  <si>
    <t>Santhi Nagar (U) DPEP S</t>
  </si>
  <si>
    <t>B.G.Tilak Pri. School</t>
  </si>
  <si>
    <t>K.N.S.Mpl Pri. School</t>
  </si>
  <si>
    <t>S.S.Basti Mpl. School</t>
  </si>
  <si>
    <t>S.P.S. Mpl Pri.School</t>
  </si>
  <si>
    <t>R.D.Basti Mpl Pri School</t>
  </si>
  <si>
    <t>B.K. Mpl  U.P. School</t>
  </si>
  <si>
    <t>Bhagath Sing Nagar DPEP  School</t>
  </si>
  <si>
    <t>Sri Indira Gandhi Mpl U.P. School</t>
  </si>
  <si>
    <t>Nehru Urdu Mpl Pri School</t>
  </si>
  <si>
    <t>7th Ward DPEP School</t>
  </si>
  <si>
    <t>Rajiv Gandhi Mpl Urdu school</t>
  </si>
  <si>
    <t>Jamia mohammadia, rayadurg</t>
  </si>
  <si>
    <t>Plan</t>
  </si>
  <si>
    <t>A.P.T.C  FORM -58</t>
  </si>
  <si>
    <t xml:space="preserve">FULLY VOUCHED CONTINGENT BILL </t>
  </si>
  <si>
    <t xml:space="preserve">FOR THE MONTH OF </t>
  </si>
  <si>
    <t>(For Treasury use only)</t>
  </si>
  <si>
    <t>Date</t>
  </si>
  <si>
    <t>D.D.Os  T.B.R No.</t>
  </si>
  <si>
    <t>Treasury / PAOCODE</t>
  </si>
  <si>
    <t>DDOCODE</t>
  </si>
  <si>
    <t>Sub Major Head</t>
  </si>
  <si>
    <t>Minor Head</t>
  </si>
  <si>
    <t>DDO Office Name</t>
  </si>
  <si>
    <t>Group Sub-Head</t>
  </si>
  <si>
    <t>Sub-Head</t>
  </si>
  <si>
    <t>Bank Branch Name</t>
  </si>
  <si>
    <t>Sub Detailed Head</t>
  </si>
  <si>
    <t>Non-Plan= N / Plan = P</t>
  </si>
  <si>
    <t>P</t>
  </si>
  <si>
    <t>Contingency Fund MH/                           Service Major Head</t>
  </si>
  <si>
    <t>D.D.Officer</t>
  </si>
  <si>
    <t>D.D.O</t>
  </si>
  <si>
    <t>FOR USE IN TREASURER / PAY AND ACCOUNTS OFFICE ONLY</t>
  </si>
  <si>
    <t>Pay Rs. ______________________ (Rupees ____________________________________________</t>
  </si>
  <si>
    <t>____________________________________________________________________________________</t>
  </si>
  <si>
    <t>_______________________________________________________________________________________</t>
  </si>
  <si>
    <t>___________________________ only) by  Cash / Cheque / Draft / Adjustment.</t>
  </si>
  <si>
    <t>Rs___________________by Transfer credit to the S.B.Accounts</t>
  </si>
  <si>
    <t>of the employess(As per Annexure-1)</t>
  </si>
  <si>
    <t>Rs___________________by Transfer credit to the D.D.O.Account</t>
  </si>
  <si>
    <t>towards non-government Deductions</t>
  </si>
  <si>
    <t>Treasury Officer / Pay  &amp;  Accounts  Officer</t>
  </si>
  <si>
    <t>(P.T.O)</t>
  </si>
  <si>
    <t>PARTICULARS OF AMOUNT CLAIMED IN THIS BILL</t>
  </si>
  <si>
    <t>No. &amp; Description of</t>
  </si>
  <si>
    <t>Details of expenditure and authority for</t>
  </si>
  <si>
    <t>Sub Vouchers</t>
  </si>
  <si>
    <t>sanction drawn of amount</t>
  </si>
  <si>
    <t>Certified that the bill was not drawn and paid previously.</t>
  </si>
  <si>
    <t>D.D.O Signature</t>
  </si>
  <si>
    <t>B U D G E T    P A R T I C U L A R S</t>
  </si>
  <si>
    <t xml:space="preserve">    2. Total expenditure with this bill</t>
  </si>
  <si>
    <t>:</t>
  </si>
  <si>
    <t xml:space="preserve">    3. Balance</t>
  </si>
  <si>
    <t xml:space="preserve"> ACCOUNT GENERAL OFFICE USE</t>
  </si>
  <si>
    <t xml:space="preserve"> Sub: </t>
  </si>
  <si>
    <t>Ref:</t>
  </si>
  <si>
    <t>ORDER :</t>
  </si>
  <si>
    <t>Copy to:</t>
  </si>
  <si>
    <t>1. The Bill</t>
  </si>
  <si>
    <t>2. Sub Treasury Officer</t>
  </si>
  <si>
    <t>S.Santha Bai</t>
  </si>
  <si>
    <t>Rama Lakshmi</t>
  </si>
  <si>
    <t>G.Bhagyamma</t>
  </si>
  <si>
    <t>S.LAKSHMI BAI</t>
  </si>
  <si>
    <t>Eeramma</t>
  </si>
  <si>
    <t>G.Eramma</t>
  </si>
  <si>
    <t xml:space="preserve">Smt Sunkamma </t>
  </si>
  <si>
    <t>Savithramma</t>
  </si>
  <si>
    <t>THIMMAKKA</t>
  </si>
  <si>
    <t>K.LAKSHMAMMA</t>
  </si>
  <si>
    <t>Paravathamma</t>
  </si>
  <si>
    <t>B.SANTHAMMA</t>
  </si>
  <si>
    <t>V.Neelabai</t>
  </si>
  <si>
    <t>Syamalamma</t>
  </si>
  <si>
    <t>MAREKKA</t>
  </si>
  <si>
    <t>K. Rajamma</t>
  </si>
  <si>
    <t>Radamma</t>
  </si>
  <si>
    <t>Jayamma</t>
  </si>
  <si>
    <t>Malamma</t>
  </si>
  <si>
    <t>Anumakka</t>
  </si>
  <si>
    <t>Eswaramma</t>
  </si>
  <si>
    <t>Ramulamma</t>
  </si>
  <si>
    <t>M.M.Lalithamma</t>
  </si>
  <si>
    <t>CHANAMMA</t>
  </si>
  <si>
    <t>T.Fathima</t>
  </si>
  <si>
    <t>K.Neelamma</t>
  </si>
  <si>
    <t>K.Gayathri</t>
  </si>
  <si>
    <t>G.H.Gangamma</t>
  </si>
  <si>
    <t>M.Kairoon bee</t>
  </si>
  <si>
    <t>ramjanamma</t>
  </si>
  <si>
    <t>Thippamma</t>
  </si>
  <si>
    <t>Lakshmi</t>
  </si>
  <si>
    <t>Lakshmi Devi</t>
  </si>
  <si>
    <t>R.Githamma</t>
  </si>
  <si>
    <t>B.Sreedevamma</t>
  </si>
  <si>
    <t>Sabeera Bee</t>
  </si>
  <si>
    <t>G.Sunkamma</t>
  </si>
  <si>
    <t>B.Indumathi</t>
  </si>
  <si>
    <t>V.Anasuyamma</t>
  </si>
  <si>
    <t>M.Pushpavathi</t>
  </si>
  <si>
    <t>N.Venkatesulu</t>
  </si>
  <si>
    <t>N.K.Krishnaveni</t>
  </si>
  <si>
    <t>B.Vijaya Kumari</t>
  </si>
  <si>
    <t>C. Shanthamma</t>
  </si>
  <si>
    <t>K.Govindamma</t>
  </si>
  <si>
    <t>D.Sarojamma</t>
  </si>
  <si>
    <t>N.Nagarathnamma</t>
  </si>
  <si>
    <t>B.T.Lakshmi Devi</t>
  </si>
  <si>
    <t>D.Suvarana</t>
  </si>
  <si>
    <t>P.Saroja</t>
  </si>
  <si>
    <t>P.Sarojamma</t>
  </si>
  <si>
    <t>N.Siva Lakshmi</t>
  </si>
  <si>
    <t>P.Umadevi</t>
  </si>
  <si>
    <t>Smt Jayalakshmi</t>
  </si>
  <si>
    <t>D.K.Jayalakshmi</t>
  </si>
  <si>
    <t>M.Saradamma</t>
  </si>
  <si>
    <t>Syed Ameer Hamza</t>
  </si>
  <si>
    <t>S.No</t>
  </si>
  <si>
    <t>NO.OF MEALS TAKEN</t>
  </si>
  <si>
    <t>AGENCY NAME</t>
  </si>
  <si>
    <t>ACCOUNT NO</t>
  </si>
  <si>
    <t>MANDAL EDUCATIONAL OFFICER</t>
  </si>
  <si>
    <t>--------------------------------------------------</t>
  </si>
  <si>
    <t>GROSS:</t>
  </si>
  <si>
    <t>DEDUCTIONS:</t>
  </si>
  <si>
    <t>NET:</t>
  </si>
  <si>
    <t>NIL</t>
  </si>
  <si>
    <t>Only by  Cash / Cheque / Draft / Adjustment</t>
  </si>
  <si>
    <t>/</t>
  </si>
  <si>
    <t>HEAD OF ACCOUNT</t>
  </si>
  <si>
    <t>DDO CODE</t>
  </si>
  <si>
    <t>MP,RAYADURG</t>
  </si>
  <si>
    <r>
      <t>Charged=C / Voted=V</t>
    </r>
    <r>
      <rPr>
        <b/>
        <sz val="10"/>
        <rFont val="Arial"/>
        <family val="2"/>
      </rPr>
      <t xml:space="preserve">   </t>
    </r>
  </si>
  <si>
    <t>GENERAL</t>
  </si>
  <si>
    <t>STO CODE:</t>
  </si>
  <si>
    <t>STO NAME:</t>
  </si>
  <si>
    <t>STO,RAYADURG</t>
  </si>
  <si>
    <t>DDO DESIGNATION:</t>
  </si>
  <si>
    <t>DDO OFFICE:</t>
  </si>
  <si>
    <t>BANK BRANCH CODE</t>
  </si>
  <si>
    <t>NAME:</t>
  </si>
  <si>
    <t>SBI,RAYADURG</t>
  </si>
  <si>
    <t>Gross Rs:</t>
  </si>
  <si>
    <t>Deductions:</t>
  </si>
  <si>
    <t>Net:</t>
  </si>
  <si>
    <t>(As in APTC Form 101)</t>
  </si>
  <si>
    <t>Messenger</t>
  </si>
  <si>
    <t>DDO Seal</t>
  </si>
  <si>
    <t>Charged = C</t>
  </si>
  <si>
    <t>Voted = V</t>
  </si>
  <si>
    <t>Non-Plan = N</t>
  </si>
  <si>
    <t>Plan = P</t>
  </si>
  <si>
    <t>4478/B3/2011</t>
  </si>
  <si>
    <t>Other Charges</t>
  </si>
  <si>
    <t>Other Expenditure</t>
  </si>
  <si>
    <t>********</t>
  </si>
  <si>
    <t>Secondary Education</t>
  </si>
  <si>
    <t>SC</t>
  </si>
  <si>
    <t>ST</t>
  </si>
  <si>
    <t>Primary Education</t>
  </si>
  <si>
    <t>I</t>
  </si>
  <si>
    <t>II</t>
  </si>
  <si>
    <t>III</t>
  </si>
  <si>
    <t>IV</t>
  </si>
  <si>
    <t xml:space="preserve"> One</t>
  </si>
  <si>
    <t xml:space="preserve"> Two</t>
  </si>
  <si>
    <t xml:space="preserve"> Three</t>
  </si>
  <si>
    <t xml:space="preserve"> Four</t>
  </si>
  <si>
    <t xml:space="preserve"> Five</t>
  </si>
  <si>
    <t xml:space="preserve"> Six</t>
  </si>
  <si>
    <t xml:space="preserve"> Seven</t>
  </si>
  <si>
    <t xml:space="preserve"> Eight</t>
  </si>
  <si>
    <t xml:space="preserve"> Nine</t>
  </si>
  <si>
    <t xml:space="preserve"> Ten</t>
  </si>
  <si>
    <t xml:space="preserve"> Eleven</t>
  </si>
  <si>
    <t xml:space="preserve"> Twelve</t>
  </si>
  <si>
    <t xml:space="preserve"> Thirteen</t>
  </si>
  <si>
    <t xml:space="preserve"> Fourteen</t>
  </si>
  <si>
    <t xml:space="preserve"> Fifteen</t>
  </si>
  <si>
    <t xml:space="preserve"> Sixteen</t>
  </si>
  <si>
    <t xml:space="preserve"> Seventeen</t>
  </si>
  <si>
    <t xml:space="preserve"> Eighteen</t>
  </si>
  <si>
    <t xml:space="preserve"> Nineteen</t>
  </si>
  <si>
    <t xml:space="preserve"> Twenty</t>
  </si>
  <si>
    <t xml:space="preserve"> Twenty one</t>
  </si>
  <si>
    <t xml:space="preserve"> Twenty two</t>
  </si>
  <si>
    <t xml:space="preserve"> Twenty three</t>
  </si>
  <si>
    <t xml:space="preserve"> Twenty four</t>
  </si>
  <si>
    <t xml:space="preserve"> Twenty five</t>
  </si>
  <si>
    <t xml:space="preserve"> Twenty six</t>
  </si>
  <si>
    <t xml:space="preserve"> Twenty seven</t>
  </si>
  <si>
    <t xml:space="preserve"> Twenty eight</t>
  </si>
  <si>
    <t xml:space="preserve"> Twenty nine</t>
  </si>
  <si>
    <t xml:space="preserve"> Thirty</t>
  </si>
  <si>
    <t xml:space="preserve">Rupees </t>
  </si>
  <si>
    <t xml:space="preserve"> only</t>
  </si>
  <si>
    <t>Under Rupees</t>
  </si>
  <si>
    <t xml:space="preserve"> Thirty one </t>
  </si>
  <si>
    <t xml:space="preserve"> Thirty two</t>
  </si>
  <si>
    <t xml:space="preserve"> Thirty three</t>
  </si>
  <si>
    <t xml:space="preserve"> Thirty four </t>
  </si>
  <si>
    <t xml:space="preserve"> Thirty five</t>
  </si>
  <si>
    <t xml:space="preserve"> Thirty seven</t>
  </si>
  <si>
    <t xml:space="preserve"> Thirty six</t>
  </si>
  <si>
    <t xml:space="preserve"> Thirty eight</t>
  </si>
  <si>
    <t xml:space="preserve"> Thirty nine</t>
  </si>
  <si>
    <t xml:space="preserve"> Forty</t>
  </si>
  <si>
    <t xml:space="preserve"> Forty one</t>
  </si>
  <si>
    <t xml:space="preserve"> Forty two</t>
  </si>
  <si>
    <t xml:space="preserve"> Forty three</t>
  </si>
  <si>
    <t xml:space="preserve"> Forty four</t>
  </si>
  <si>
    <t xml:space="preserve"> Forty five</t>
  </si>
  <si>
    <t xml:space="preserve"> Forty six</t>
  </si>
  <si>
    <t xml:space="preserve"> Forty seven</t>
  </si>
  <si>
    <t xml:space="preserve"> Forty eight</t>
  </si>
  <si>
    <t xml:space="preserve"> Forty nine</t>
  </si>
  <si>
    <t xml:space="preserve"> Fifty</t>
  </si>
  <si>
    <t xml:space="preserve"> Fifty one</t>
  </si>
  <si>
    <t xml:space="preserve"> Fifty two</t>
  </si>
  <si>
    <t xml:space="preserve"> Fifty three</t>
  </si>
  <si>
    <t xml:space="preserve"> Fifty five</t>
  </si>
  <si>
    <t xml:space="preserve"> Fifty six</t>
  </si>
  <si>
    <t xml:space="preserve"> Fifty four</t>
  </si>
  <si>
    <t xml:space="preserve"> Fifty seven</t>
  </si>
  <si>
    <t xml:space="preserve"> Fifty eight</t>
  </si>
  <si>
    <t xml:space="preserve"> Fifty nine</t>
  </si>
  <si>
    <t xml:space="preserve"> Sixty</t>
  </si>
  <si>
    <t xml:space="preserve"> Sixty one</t>
  </si>
  <si>
    <t xml:space="preserve"> Sixty two</t>
  </si>
  <si>
    <t xml:space="preserve"> Sixty three</t>
  </si>
  <si>
    <t xml:space="preserve"> Sixty four</t>
  </si>
  <si>
    <t xml:space="preserve"> Sixty five</t>
  </si>
  <si>
    <t xml:space="preserve"> Sixty six</t>
  </si>
  <si>
    <t xml:space="preserve"> Sixty seven</t>
  </si>
  <si>
    <t xml:space="preserve"> Sixty eight</t>
  </si>
  <si>
    <t xml:space="preserve"> Sixty nine</t>
  </si>
  <si>
    <t xml:space="preserve"> Seventy</t>
  </si>
  <si>
    <t xml:space="preserve"> Seventy one</t>
  </si>
  <si>
    <t xml:space="preserve"> Seventy two</t>
  </si>
  <si>
    <t xml:space="preserve"> Seventy three</t>
  </si>
  <si>
    <t xml:space="preserve"> Seventy four</t>
  </si>
  <si>
    <t xml:space="preserve"> Seventy five</t>
  </si>
  <si>
    <t xml:space="preserve"> Seventy six</t>
  </si>
  <si>
    <t xml:space="preserve"> Seventy seven</t>
  </si>
  <si>
    <t xml:space="preserve"> Seventy eight</t>
  </si>
  <si>
    <t xml:space="preserve"> Seventy nine</t>
  </si>
  <si>
    <t xml:space="preserve"> Eighty</t>
  </si>
  <si>
    <t xml:space="preserve"> Eighty one</t>
  </si>
  <si>
    <t xml:space="preserve"> Eighty two</t>
  </si>
  <si>
    <t xml:space="preserve"> Eighty three</t>
  </si>
  <si>
    <t xml:space="preserve"> Eighty four</t>
  </si>
  <si>
    <t xml:space="preserve"> Eighty five</t>
  </si>
  <si>
    <t xml:space="preserve"> Eighty six</t>
  </si>
  <si>
    <t xml:space="preserve"> Eighty seven</t>
  </si>
  <si>
    <t xml:space="preserve"> Eighty eight</t>
  </si>
  <si>
    <t xml:space="preserve"> Eighty nine</t>
  </si>
  <si>
    <t xml:space="preserve"> Ninety</t>
  </si>
  <si>
    <t xml:space="preserve"> Ninety one</t>
  </si>
  <si>
    <t xml:space="preserve"> Ninety two</t>
  </si>
  <si>
    <t xml:space="preserve"> Ninety three</t>
  </si>
  <si>
    <t xml:space="preserve"> Ninety four</t>
  </si>
  <si>
    <t xml:space="preserve"> Ninety five</t>
  </si>
  <si>
    <t xml:space="preserve"> Ninety six</t>
  </si>
  <si>
    <t xml:space="preserve"> Ninety seven</t>
  </si>
  <si>
    <t xml:space="preserve"> Nenety eight</t>
  </si>
  <si>
    <t xml:space="preserve"> Ninety nine</t>
  </si>
  <si>
    <t>bill amount</t>
  </si>
  <si>
    <t>budget alloted</t>
  </si>
  <si>
    <t>under rupees</t>
  </si>
  <si>
    <t>(See subsidiary Rule 2(W) under Treasury Rule 15:
Govt. Memo No.38907/ Accounts / 65 /5, Dt:21-02-1963)</t>
  </si>
  <si>
    <t>DDO Cede:</t>
  </si>
  <si>
    <t>Treasury/PAO Code</t>
  </si>
  <si>
    <t>Treasury / PAO Name</t>
  </si>
  <si>
    <t>Please Pay Bill No.</t>
  </si>
  <si>
    <t>for Rs.</t>
  </si>
  <si>
    <t xml:space="preserve">the Smt/Sri </t>
  </si>
  <si>
    <t>for the office</t>
  </si>
  <si>
    <t>of the</t>
  </si>
  <si>
    <t>whose speciemem</t>
  </si>
  <si>
    <t>signature is attested herewith.</t>
  </si>
  <si>
    <t>Signature of the Govt. Servant</t>
  </si>
  <si>
    <t>Received the payment</t>
  </si>
  <si>
    <t>Signature of the Govt.</t>
  </si>
  <si>
    <t>Servant receiving the Payment</t>
  </si>
  <si>
    <t>STO OFFICE:</t>
  </si>
  <si>
    <t>STO BANK CODE:</t>
  </si>
  <si>
    <t>STO BANK NAME:</t>
  </si>
  <si>
    <t>DDO CODE:</t>
  </si>
  <si>
    <t>DDO MANDNAL:</t>
  </si>
  <si>
    <t>DDO DISTRICT</t>
  </si>
  <si>
    <t>DDO NAME:(WITH QUALIFICATION)</t>
  </si>
  <si>
    <t>MESSANGER NAME:</t>
  </si>
  <si>
    <t>MESSANGER DESIGNATION:</t>
  </si>
  <si>
    <t>MONTH:</t>
  </si>
  <si>
    <t>TBR NO:</t>
  </si>
  <si>
    <t>TBR DATE:</t>
  </si>
  <si>
    <t>MEO R.C.NO:</t>
  </si>
  <si>
    <t>MEO R.C.NO DATE:</t>
  </si>
  <si>
    <t>DEO R.C.NO:</t>
  </si>
  <si>
    <t>DEO R.C.NO DATE:</t>
  </si>
  <si>
    <t>TYPE OF BILL:</t>
  </si>
  <si>
    <t>TOTAL UTILISED INCLUDING THIS BILL:</t>
  </si>
  <si>
    <t>CLASSES:</t>
  </si>
  <si>
    <t>ANANTAPUR</t>
  </si>
  <si>
    <t>General Education</t>
  </si>
  <si>
    <t>08.08.2011</t>
  </si>
  <si>
    <t>0</t>
  </si>
  <si>
    <t>9</t>
  </si>
  <si>
    <t>6</t>
  </si>
  <si>
    <t>PRIMARY/UPPER PRIMARY/HIGH SCHOOL</t>
  </si>
  <si>
    <t>JANUARY 2011</t>
  </si>
  <si>
    <t>JANUARY 2012</t>
  </si>
  <si>
    <t>FEBRUARY 2011</t>
  </si>
  <si>
    <t>MARCH 2011</t>
  </si>
  <si>
    <t>APRIL 2011</t>
  </si>
  <si>
    <t>JULY 2011</t>
  </si>
  <si>
    <t>AUGUST 2011</t>
  </si>
  <si>
    <t>SEPTEMBER 2011</t>
  </si>
  <si>
    <t>OCTOBER 2011</t>
  </si>
  <si>
    <t>NOVEMBER 2011</t>
  </si>
  <si>
    <t>DECEMBER 2011</t>
  </si>
  <si>
    <t>FEBRUARY 2012</t>
  </si>
  <si>
    <t>MARCH 2012</t>
  </si>
  <si>
    <t>I - V</t>
  </si>
  <si>
    <t>VI - VIII</t>
  </si>
  <si>
    <t>IX - X</t>
  </si>
  <si>
    <t>BALANCE</t>
  </si>
  <si>
    <t xml:space="preserve">PRIMARY   </t>
  </si>
  <si>
    <t>UPPER PRIMARY</t>
  </si>
  <si>
    <t>HIGH SCHOOL</t>
  </si>
  <si>
    <t>Sri.P.Ramanjaneyulu,M.A.,B.Ed.,</t>
  </si>
  <si>
    <t>READ INSTRUCTIONS BEFORE FILLING</t>
  </si>
  <si>
    <t>3) GIVEN UPTO 100 SCHOOLS IN BILL SHEET, IF LESS DELETE ROWS OR ADD ROWS IF ABOVE 100 SCHOOLS(DO NOT TOUCH TOTAL SHOWING ROW)</t>
  </si>
  <si>
    <r>
      <t xml:space="preserve">1) FILL ONLY IN </t>
    </r>
    <r>
      <rPr>
        <sz val="16"/>
        <color indexed="13"/>
        <rFont val="Calibri"/>
        <family val="2"/>
      </rPr>
      <t>YELLOW</t>
    </r>
    <r>
      <rPr>
        <sz val="16"/>
        <color indexed="8"/>
        <rFont val="Calibri"/>
        <family val="2"/>
      </rPr>
      <t xml:space="preserve"> AND </t>
    </r>
    <r>
      <rPr>
        <sz val="16"/>
        <color indexed="30"/>
        <rFont val="Calibri"/>
        <family val="2"/>
      </rPr>
      <t>BLUE</t>
    </r>
    <r>
      <rPr>
        <sz val="16"/>
        <color indexed="8"/>
        <rFont val="Calibri"/>
        <family val="2"/>
      </rPr>
      <t xml:space="preserve"> COLOUR CELLS</t>
    </r>
  </si>
  <si>
    <t>2) IN BILL SHEET ENTER ALL DETAILS MANUALLY AMOUNT COLUMN</t>
  </si>
  <si>
    <t>4) CHECK THOUROUGHLY AFTER PRINTING BILL.(THIS IS TRAIL VERSION)</t>
  </si>
  <si>
    <t>Tribal Area Sub Plan</t>
  </si>
  <si>
    <t>Special Component for SC's</t>
  </si>
  <si>
    <t>Normal State Plan</t>
  </si>
  <si>
    <t xml:space="preserve">Central Share </t>
  </si>
  <si>
    <t>Nutritional Meal Programme</t>
  </si>
  <si>
    <t>16.08.2011</t>
  </si>
  <si>
    <t>S.SURESH BABU</t>
  </si>
  <si>
    <t>MRP</t>
  </si>
  <si>
    <t>5) PRINT 58 FRONT AND 58 BACK IN BACK AND BACK</t>
  </si>
  <si>
    <t>6) USE LEGAL PAPER FOR PRINTING</t>
  </si>
  <si>
    <t>PREPARED BY S.SURESH BABU, MRP, RAYADURG. Cell NO:9441411551,8985086826.</t>
  </si>
  <si>
    <t>MID DAY MEALS SOFTWARE</t>
  </si>
  <si>
    <t>JUNE 2011</t>
  </si>
  <si>
    <t>TOTAL BUDGET ALLOTED FOR THE FINANCIAL YEAR 2011-12:</t>
  </si>
  <si>
    <t>05/MEO/2011/MDM/SPL</t>
  </si>
  <si>
    <r>
      <t xml:space="preserve">      1. Budget allotted for the Fi</t>
    </r>
    <r>
      <rPr>
        <b/>
        <sz val="11"/>
        <color indexed="8"/>
        <rFont val="Times New Roman"/>
        <family val="1"/>
      </rPr>
      <t>nancial Year 2011-12</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</si>
</sst>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 numFmtId="165" formatCode="0.00;[Red]0.00"/>
    <numFmt numFmtId="166" formatCode="0\9\60"/>
    <numFmt numFmtId="167" formatCode="00"/>
    <numFmt numFmtId="168" formatCode="0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s>
  <fonts count="92">
    <font>
      <sz val="11"/>
      <color theme="1"/>
      <name val="Calibri"/>
      <family val="2"/>
    </font>
    <font>
      <sz val="11"/>
      <color indexed="8"/>
      <name val="Calibri"/>
      <family val="2"/>
    </font>
    <font>
      <b/>
      <sz val="10"/>
      <name val="Arial"/>
      <family val="2"/>
    </font>
    <font>
      <b/>
      <sz val="8"/>
      <name val="Arial"/>
      <family val="2"/>
    </font>
    <font>
      <b/>
      <sz val="9"/>
      <name val="Arial"/>
      <family val="2"/>
    </font>
    <font>
      <b/>
      <sz val="11"/>
      <name val="Arial"/>
      <family val="2"/>
    </font>
    <font>
      <sz val="10"/>
      <name val="Arial"/>
      <family val="0"/>
    </font>
    <font>
      <b/>
      <sz val="12"/>
      <name val="Arial"/>
      <family val="2"/>
    </font>
    <font>
      <sz val="10"/>
      <name val="Times New Roman"/>
      <family val="1"/>
    </font>
    <font>
      <u val="single"/>
      <sz val="10"/>
      <color indexed="12"/>
      <name val="Arial"/>
      <family val="2"/>
    </font>
    <font>
      <sz val="9"/>
      <name val="Arial"/>
      <family val="2"/>
    </font>
    <font>
      <sz val="8"/>
      <name val="Arial"/>
      <family val="2"/>
    </font>
    <font>
      <sz val="12"/>
      <color indexed="8"/>
      <name val="Times New Roman"/>
      <family val="1"/>
    </font>
    <font>
      <b/>
      <sz val="14"/>
      <name val="Arial"/>
      <family val="2"/>
    </font>
    <font>
      <b/>
      <sz val="20"/>
      <name val="Arial"/>
      <family val="2"/>
    </font>
    <font>
      <sz val="12"/>
      <name val="Arial"/>
      <family val="0"/>
    </font>
    <font>
      <sz val="12"/>
      <name val="Times New Roman"/>
      <family val="1"/>
    </font>
    <font>
      <b/>
      <sz val="14"/>
      <color indexed="8"/>
      <name val="Times New Roman"/>
      <family val="1"/>
    </font>
    <font>
      <b/>
      <u val="single"/>
      <sz val="12"/>
      <color indexed="8"/>
      <name val="Times New Roman"/>
      <family val="1"/>
    </font>
    <font>
      <b/>
      <sz val="12"/>
      <color indexed="8"/>
      <name val="Times New Roman"/>
      <family val="1"/>
    </font>
    <font>
      <b/>
      <sz val="13"/>
      <name val="Arial"/>
      <family val="2"/>
    </font>
    <font>
      <sz val="9"/>
      <color indexed="8"/>
      <name val="Times New Roman"/>
      <family val="1"/>
    </font>
    <font>
      <sz val="11"/>
      <color indexed="8"/>
      <name val="Times New Roman"/>
      <family val="1"/>
    </font>
    <font>
      <b/>
      <sz val="12"/>
      <name val="Times New Roman"/>
      <family val="1"/>
    </font>
    <font>
      <b/>
      <u val="single"/>
      <sz val="14"/>
      <name val="Arial"/>
      <family val="2"/>
    </font>
    <font>
      <b/>
      <sz val="8"/>
      <name val="Times New Roman"/>
      <family val="1"/>
    </font>
    <font>
      <b/>
      <sz val="7"/>
      <name val="Arial"/>
      <family val="2"/>
    </font>
    <font>
      <b/>
      <sz val="5"/>
      <name val="Arial"/>
      <family val="2"/>
    </font>
    <font>
      <b/>
      <u val="single"/>
      <sz val="10"/>
      <name val="Arial"/>
      <family val="2"/>
    </font>
    <font>
      <u val="single"/>
      <sz val="10"/>
      <name val="Arial"/>
      <family val="2"/>
    </font>
    <font>
      <b/>
      <u val="single"/>
      <sz val="9"/>
      <name val="Arial"/>
      <family val="2"/>
    </font>
    <font>
      <b/>
      <sz val="16"/>
      <name val="Arial"/>
      <family val="2"/>
    </font>
    <font>
      <b/>
      <sz val="6"/>
      <name val="Times New Roman"/>
      <family val="1"/>
    </font>
    <font>
      <b/>
      <u val="single"/>
      <sz val="14"/>
      <name val="Tahoma"/>
      <family val="2"/>
    </font>
    <font>
      <b/>
      <u val="single"/>
      <sz val="12"/>
      <name val="Times New Roman"/>
      <family val="1"/>
    </font>
    <font>
      <sz val="18"/>
      <name val="Arial Black"/>
      <family val="2"/>
    </font>
    <font>
      <sz val="11"/>
      <name val="Arial"/>
      <family val="2"/>
    </font>
    <font>
      <b/>
      <sz val="18"/>
      <name val="Arial"/>
      <family val="2"/>
    </font>
    <font>
      <b/>
      <sz val="11"/>
      <color indexed="8"/>
      <name val="Calibri"/>
      <family val="2"/>
    </font>
    <font>
      <sz val="8"/>
      <name val="Calibri"/>
      <family val="2"/>
    </font>
    <font>
      <b/>
      <sz val="22"/>
      <name val="Arial"/>
      <family val="2"/>
    </font>
    <font>
      <sz val="16"/>
      <color indexed="8"/>
      <name val="Calibri"/>
      <family val="2"/>
    </font>
    <font>
      <sz val="16"/>
      <color indexed="13"/>
      <name val="Calibri"/>
      <family val="2"/>
    </font>
    <font>
      <sz val="16"/>
      <color indexed="30"/>
      <name val="Calibri"/>
      <family val="2"/>
    </font>
    <font>
      <b/>
      <sz val="6"/>
      <name val="Arial"/>
      <family val="2"/>
    </font>
    <font>
      <u val="single"/>
      <sz val="24"/>
      <color indexed="8"/>
      <name val="Algerian"/>
      <family val="5"/>
    </font>
    <font>
      <b/>
      <u val="single"/>
      <sz val="11"/>
      <name val="Arial"/>
      <family val="2"/>
    </font>
    <font>
      <b/>
      <u val="single"/>
      <sz val="12"/>
      <name val="Arial"/>
      <family val="2"/>
    </font>
    <font>
      <sz val="10"/>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color indexed="9"/>
      <name val="Calibri"/>
      <family val="2"/>
    </font>
    <font>
      <b/>
      <sz val="8"/>
      <color indexed="8"/>
      <name val="Calibri"/>
      <family val="2"/>
    </font>
    <font>
      <sz val="11"/>
      <name val="Calibri"/>
      <family val="2"/>
    </font>
    <font>
      <sz val="8"/>
      <name val="Tahoma"/>
      <family val="2"/>
    </font>
    <font>
      <sz val="10.5"/>
      <color indexed="8"/>
      <name val="Calibri"/>
      <family val="0"/>
    </font>
    <font>
      <b/>
      <sz val="10"/>
      <color indexed="8"/>
      <name val="Arial"/>
      <family val="0"/>
    </font>
    <font>
      <b/>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name val="Calibri"/>
      <family val="2"/>
    </font>
    <font>
      <b/>
      <sz val="8"/>
      <color theme="1"/>
      <name val="Calibri"/>
      <family val="2"/>
    </font>
    <font>
      <sz val="16"/>
      <color theme="1"/>
      <name val="Calibri"/>
      <family val="2"/>
    </font>
    <font>
      <sz val="11"/>
      <color rgb="FFC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1"/>
        <bgColor indexed="64"/>
      </patternFill>
    </fill>
    <fill>
      <patternFill patternType="solid">
        <fgColor theme="2" tint="-0.4999699890613556"/>
        <bgColor indexed="64"/>
      </patternFill>
    </fill>
    <fill>
      <patternFill patternType="solid">
        <fgColor indexed="17"/>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medium"/>
      <top/>
      <bottom/>
    </border>
    <border>
      <left/>
      <right style="medium"/>
      <top/>
      <bottom style="medium"/>
    </border>
    <border>
      <left style="medium"/>
      <right/>
      <top/>
      <bottom style="medium"/>
    </border>
    <border>
      <left style="thin"/>
      <right style="thin"/>
      <top style="thin"/>
      <bottom style="thin"/>
    </border>
    <border>
      <left/>
      <right style="thin"/>
      <top/>
      <bottom/>
    </border>
    <border>
      <left/>
      <right/>
      <top/>
      <bottom style="medium"/>
    </border>
    <border>
      <left>
        <color indexed="63"/>
      </left>
      <right style="thin"/>
      <top>
        <color indexed="63"/>
      </top>
      <bottom style="medium"/>
    </border>
    <border>
      <left style="medium"/>
      <right/>
      <top style="medium"/>
      <bottom/>
    </border>
    <border>
      <left/>
      <right/>
      <top style="medium"/>
      <bottom/>
    </border>
    <border>
      <left style="medium"/>
      <right/>
      <top/>
      <bottom/>
    </border>
    <border>
      <left/>
      <right/>
      <top style="medium"/>
      <bottom style="medium"/>
    </border>
    <border>
      <left/>
      <right style="medium"/>
      <top style="medium"/>
      <bottom style="medium"/>
    </border>
    <border>
      <left style="medium"/>
      <right/>
      <top style="medium"/>
      <bottom style="medium"/>
    </border>
    <border>
      <left/>
      <right style="thin"/>
      <top style="thin"/>
      <bottom style="thin"/>
    </border>
    <border>
      <left/>
      <right/>
      <top/>
      <bottom style="thin"/>
    </border>
    <border>
      <left style="thin"/>
      <right style="thin"/>
      <top style="thin"/>
      <bottom>
        <color indexed="63"/>
      </bottom>
    </border>
    <border>
      <left style="medium"/>
      <right style="thin"/>
      <top style="medium"/>
      <bottom style="medium"/>
    </border>
    <border>
      <left style="thin"/>
      <right>
        <color indexed="63"/>
      </right>
      <top style="thin"/>
      <bottom style="thin"/>
    </border>
    <border>
      <left style="thin"/>
      <right/>
      <top/>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right/>
      <top style="thin"/>
      <bottom/>
    </border>
    <border>
      <left/>
      <right style="thin"/>
      <top style="thin"/>
      <bottom>
        <color indexed="63"/>
      </bottom>
    </border>
    <border>
      <left style="thin"/>
      <right>
        <color indexed="63"/>
      </right>
      <top>
        <color indexed="63"/>
      </top>
      <bottom style="thin"/>
    </border>
    <border>
      <left/>
      <right style="medium"/>
      <top style="medium"/>
      <bottom/>
    </border>
    <border>
      <left style="medium"/>
      <right>
        <color indexed="63"/>
      </right>
      <top style="thin"/>
      <bottom>
        <color indexed="63"/>
      </bottom>
    </border>
    <border>
      <left>
        <color indexed="63"/>
      </left>
      <right style="medium"/>
      <top>
        <color indexed="63"/>
      </top>
      <bottom style="thin"/>
    </border>
  </borders>
  <cellStyleXfs count="8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6"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6" fillId="0" borderId="0">
      <alignment/>
      <protection/>
    </xf>
    <xf numFmtId="0" fontId="6" fillId="0" borderId="0" applyNumberFormat="0" applyFont="0" applyFill="0" applyBorder="0" applyAlignment="0" applyProtection="0"/>
    <xf numFmtId="0" fontId="1"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1" fillId="0" borderId="0">
      <alignment/>
      <protection/>
    </xf>
    <xf numFmtId="0" fontId="8" fillId="0" borderId="0">
      <alignment/>
      <protection/>
    </xf>
    <xf numFmtId="0" fontId="6" fillId="0" borderId="0">
      <alignment vertical="center"/>
      <protection/>
    </xf>
    <xf numFmtId="0" fontId="6" fillId="0" borderId="0">
      <alignment/>
      <protection/>
    </xf>
    <xf numFmtId="0" fontId="6" fillId="0" borderId="0">
      <alignment/>
      <protection/>
    </xf>
    <xf numFmtId="0" fontId="1" fillId="32" borderId="7" applyNumberFormat="0" applyFont="0" applyAlignment="0" applyProtection="0"/>
    <xf numFmtId="0" fontId="84" fillId="27" borderId="8"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54">
    <xf numFmtId="0" fontId="0" fillId="0" borderId="0" xfId="0" applyFont="1" applyAlignment="1">
      <alignment/>
    </xf>
    <xf numFmtId="0" fontId="0" fillId="0" borderId="10" xfId="0" applyBorder="1" applyAlignment="1">
      <alignment/>
    </xf>
    <xf numFmtId="0" fontId="6" fillId="0" borderId="0" xfId="72">
      <alignment/>
      <protection/>
    </xf>
    <xf numFmtId="0" fontId="6" fillId="0" borderId="11" xfId="72" applyBorder="1">
      <alignment/>
      <protection/>
    </xf>
    <xf numFmtId="0" fontId="6" fillId="0" borderId="12" xfId="72" applyBorder="1">
      <alignment/>
      <protection/>
    </xf>
    <xf numFmtId="0" fontId="6" fillId="0" borderId="13" xfId="72" applyBorder="1">
      <alignment/>
      <protection/>
    </xf>
    <xf numFmtId="0" fontId="6" fillId="0" borderId="0" xfId="72" applyBorder="1">
      <alignment/>
      <protection/>
    </xf>
    <xf numFmtId="0" fontId="6" fillId="0" borderId="0" xfId="58">
      <alignment/>
      <protection/>
    </xf>
    <xf numFmtId="0" fontId="15" fillId="0" borderId="14" xfId="58" applyFont="1" applyBorder="1" applyAlignment="1">
      <alignment horizontal="center" vertical="center" shrinkToFit="1"/>
      <protection/>
    </xf>
    <xf numFmtId="0" fontId="7" fillId="0" borderId="14" xfId="58" applyFont="1" applyBorder="1" applyAlignment="1">
      <alignment horizontal="center" vertical="center" shrinkToFit="1"/>
      <protection/>
    </xf>
    <xf numFmtId="0" fontId="3" fillId="0" borderId="14" xfId="58" applyFont="1" applyBorder="1" applyAlignment="1">
      <alignment horizontal="center" vertical="center" shrinkToFit="1"/>
      <protection/>
    </xf>
    <xf numFmtId="1" fontId="13" fillId="0" borderId="14" xfId="58" applyNumberFormat="1" applyFont="1" applyFill="1" applyBorder="1" applyAlignment="1">
      <alignment horizontal="center" vertical="center" shrinkToFit="1"/>
      <protection/>
    </xf>
    <xf numFmtId="0" fontId="2" fillId="0" borderId="14" xfId="58" applyFont="1" applyBorder="1" applyAlignment="1">
      <alignment horizontal="center"/>
      <protection/>
    </xf>
    <xf numFmtId="0" fontId="6" fillId="0" borderId="0" xfId="58" applyBorder="1">
      <alignment/>
      <protection/>
    </xf>
    <xf numFmtId="0" fontId="6" fillId="0" borderId="0" xfId="58" applyBorder="1" applyAlignment="1">
      <alignment/>
      <protection/>
    </xf>
    <xf numFmtId="0" fontId="6" fillId="0" borderId="0" xfId="58" applyBorder="1" applyAlignment="1" quotePrefix="1">
      <alignment/>
      <protection/>
    </xf>
    <xf numFmtId="0" fontId="6" fillId="0" borderId="0" xfId="58" applyBorder="1" applyAlignment="1">
      <alignment vertical="top"/>
      <protection/>
    </xf>
    <xf numFmtId="0" fontId="6" fillId="0" borderId="15" xfId="58" applyBorder="1">
      <alignment/>
      <protection/>
    </xf>
    <xf numFmtId="0" fontId="6" fillId="0" borderId="16" xfId="58" applyBorder="1">
      <alignment/>
      <protection/>
    </xf>
    <xf numFmtId="0" fontId="6" fillId="0" borderId="17" xfId="58" applyBorder="1">
      <alignment/>
      <protection/>
    </xf>
    <xf numFmtId="0" fontId="2" fillId="0" borderId="14" xfId="58" applyFont="1" applyBorder="1" applyAlignment="1">
      <alignment horizontal="center" vertical="center"/>
      <protection/>
    </xf>
    <xf numFmtId="0" fontId="4" fillId="0" borderId="16" xfId="58" applyFont="1" applyBorder="1">
      <alignment/>
      <protection/>
    </xf>
    <xf numFmtId="0" fontId="6" fillId="0" borderId="0" xfId="62">
      <alignment/>
      <protection/>
    </xf>
    <xf numFmtId="0" fontId="6" fillId="0" borderId="16" xfId="62" applyBorder="1">
      <alignment/>
      <protection/>
    </xf>
    <xf numFmtId="0" fontId="6" fillId="0" borderId="0" xfId="62" applyBorder="1">
      <alignment/>
      <protection/>
    </xf>
    <xf numFmtId="0" fontId="2" fillId="0" borderId="0" xfId="58" applyFont="1">
      <alignment/>
      <protection/>
    </xf>
    <xf numFmtId="0" fontId="23" fillId="0" borderId="0" xfId="58" applyFont="1">
      <alignment/>
      <protection/>
    </xf>
    <xf numFmtId="0" fontId="23" fillId="0" borderId="0" xfId="58" applyFont="1" applyAlignment="1">
      <alignment/>
      <protection/>
    </xf>
    <xf numFmtId="0" fontId="16" fillId="0" borderId="0" xfId="58" applyFont="1" applyAlignment="1">
      <alignment horizontal="right"/>
      <protection/>
    </xf>
    <xf numFmtId="0" fontId="16" fillId="0" borderId="0" xfId="58" applyFont="1" applyAlignment="1">
      <alignment/>
      <protection/>
    </xf>
    <xf numFmtId="0" fontId="16" fillId="0" borderId="0" xfId="58" applyFont="1">
      <alignment/>
      <protection/>
    </xf>
    <xf numFmtId="0" fontId="18" fillId="0" borderId="0" xfId="58" applyFont="1" applyBorder="1" applyAlignment="1">
      <alignment horizontal="center"/>
      <protection/>
    </xf>
    <xf numFmtId="0" fontId="3" fillId="0" borderId="14" xfId="58" applyFont="1" applyBorder="1" applyAlignment="1">
      <alignment horizontal="center" vertical="center" wrapText="1"/>
      <protection/>
    </xf>
    <xf numFmtId="0" fontId="25" fillId="0" borderId="14" xfId="58" applyFont="1" applyBorder="1" applyAlignment="1">
      <alignment shrinkToFit="1"/>
      <protection/>
    </xf>
    <xf numFmtId="0" fontId="25" fillId="0" borderId="14" xfId="58" applyFont="1" applyBorder="1" applyAlignment="1">
      <alignment wrapText="1"/>
      <protection/>
    </xf>
    <xf numFmtId="0" fontId="26" fillId="0" borderId="14" xfId="58" applyFont="1" applyBorder="1" applyAlignment="1">
      <alignment horizontal="center" vertical="center" wrapText="1"/>
      <protection/>
    </xf>
    <xf numFmtId="0" fontId="27" fillId="0" borderId="14" xfId="58" applyFont="1" applyBorder="1" applyAlignment="1">
      <alignment horizontal="center" vertical="center" wrapText="1"/>
      <protection/>
    </xf>
    <xf numFmtId="1" fontId="3" fillId="0" borderId="14" xfId="58" applyNumberFormat="1" applyFont="1" applyBorder="1" applyAlignment="1">
      <alignment horizontal="center" vertical="center" shrinkToFit="1"/>
      <protection/>
    </xf>
    <xf numFmtId="0" fontId="11" fillId="0" borderId="14" xfId="58" applyFont="1" applyBorder="1" applyAlignment="1">
      <alignment horizontal="left" vertical="center"/>
      <protection/>
    </xf>
    <xf numFmtId="0" fontId="11" fillId="0" borderId="14" xfId="58" applyFont="1" applyBorder="1">
      <alignment/>
      <protection/>
    </xf>
    <xf numFmtId="0" fontId="11" fillId="0" borderId="14" xfId="58" applyFont="1" applyBorder="1" applyAlignment="1">
      <alignment horizontal="left" vertical="center" shrinkToFit="1"/>
      <protection/>
    </xf>
    <xf numFmtId="2" fontId="0" fillId="0" borderId="0" xfId="0" applyNumberFormat="1" applyAlignment="1">
      <alignment/>
    </xf>
    <xf numFmtId="0" fontId="6" fillId="0" borderId="16" xfId="58" applyBorder="1" applyAlignment="1">
      <alignment horizontal="center"/>
      <protection/>
    </xf>
    <xf numFmtId="0" fontId="2" fillId="0" borderId="0" xfId="58" applyFont="1" applyBorder="1" applyAlignment="1">
      <alignment horizontal="center"/>
      <protection/>
    </xf>
    <xf numFmtId="0" fontId="19" fillId="0" borderId="0" xfId="58" applyFont="1" applyBorder="1" applyAlignment="1">
      <alignment horizontal="right"/>
      <protection/>
    </xf>
    <xf numFmtId="0" fontId="2" fillId="0" borderId="0" xfId="58" applyFont="1" applyBorder="1" applyAlignment="1">
      <alignment horizontal="right"/>
      <protection/>
    </xf>
    <xf numFmtId="0" fontId="6" fillId="0" borderId="18" xfId="58" applyBorder="1">
      <alignment/>
      <protection/>
    </xf>
    <xf numFmtId="0" fontId="6" fillId="0" borderId="19" xfId="58" applyBorder="1">
      <alignment/>
      <protection/>
    </xf>
    <xf numFmtId="0" fontId="6" fillId="0" borderId="11" xfId="58" applyBorder="1">
      <alignment/>
      <protection/>
    </xf>
    <xf numFmtId="0" fontId="12" fillId="0" borderId="0" xfId="58" applyFont="1" applyBorder="1">
      <alignment/>
      <protection/>
    </xf>
    <xf numFmtId="0" fontId="7" fillId="0" borderId="0" xfId="58" applyFont="1" applyBorder="1">
      <alignment/>
      <protection/>
    </xf>
    <xf numFmtId="0" fontId="14" fillId="0" borderId="0" xfId="58" applyFont="1" applyBorder="1">
      <alignment/>
      <protection/>
    </xf>
    <xf numFmtId="0" fontId="2" fillId="0" borderId="0" xfId="58" applyFont="1" applyBorder="1">
      <alignment/>
      <protection/>
    </xf>
    <xf numFmtId="0" fontId="6" fillId="0" borderId="12" xfId="58" applyBorder="1">
      <alignment/>
      <protection/>
    </xf>
    <xf numFmtId="0" fontId="10" fillId="0" borderId="0" xfId="58" applyFont="1" applyBorder="1" applyAlignment="1">
      <alignment vertical="center"/>
      <protection/>
    </xf>
    <xf numFmtId="0" fontId="6" fillId="0" borderId="0" xfId="58" applyFont="1" applyBorder="1">
      <alignment/>
      <protection/>
    </xf>
    <xf numFmtId="0" fontId="6" fillId="0" borderId="20" xfId="58" applyBorder="1">
      <alignment/>
      <protection/>
    </xf>
    <xf numFmtId="0" fontId="21" fillId="0" borderId="0" xfId="58" applyFont="1" applyBorder="1" applyAlignment="1">
      <alignment horizontal="left" indent="4"/>
      <protection/>
    </xf>
    <xf numFmtId="0" fontId="12" fillId="0" borderId="0" xfId="58" applyFont="1" applyBorder="1" applyAlignment="1">
      <alignment horizontal="left" indent="4"/>
      <protection/>
    </xf>
    <xf numFmtId="0" fontId="12" fillId="0" borderId="0" xfId="58" applyFont="1" applyBorder="1" applyAlignment="1">
      <alignment horizontal="left" indent="1"/>
      <protection/>
    </xf>
    <xf numFmtId="0" fontId="22" fillId="0" borderId="0" xfId="58" applyFont="1" applyBorder="1" applyAlignment="1">
      <alignment horizontal="left" indent="1"/>
      <protection/>
    </xf>
    <xf numFmtId="0" fontId="21" fillId="0" borderId="0" xfId="58" applyFont="1" applyBorder="1" applyAlignment="1">
      <alignment horizontal="left" indent="15"/>
      <protection/>
    </xf>
    <xf numFmtId="0" fontId="4" fillId="0" borderId="0" xfId="58" applyFont="1" applyBorder="1">
      <alignment/>
      <protection/>
    </xf>
    <xf numFmtId="0" fontId="6" fillId="0" borderId="13" xfId="58" applyBorder="1">
      <alignment/>
      <protection/>
    </xf>
    <xf numFmtId="0" fontId="6" fillId="0" borderId="13" xfId="62" applyBorder="1">
      <alignment/>
      <protection/>
    </xf>
    <xf numFmtId="0" fontId="6" fillId="0" borderId="12" xfId="62" applyBorder="1">
      <alignment/>
      <protection/>
    </xf>
    <xf numFmtId="0" fontId="12" fillId="0" borderId="20" xfId="62" applyFont="1" applyBorder="1" applyAlignment="1">
      <alignment horizontal="left" indent="1"/>
      <protection/>
    </xf>
    <xf numFmtId="0" fontId="22" fillId="0" borderId="0" xfId="62" applyFont="1" applyBorder="1">
      <alignment/>
      <protection/>
    </xf>
    <xf numFmtId="0" fontId="12" fillId="0" borderId="0" xfId="62" applyFont="1" applyBorder="1">
      <alignment/>
      <protection/>
    </xf>
    <xf numFmtId="0" fontId="6" fillId="0" borderId="11" xfId="62" applyBorder="1">
      <alignment/>
      <protection/>
    </xf>
    <xf numFmtId="0" fontId="6" fillId="0" borderId="20" xfId="62" applyBorder="1">
      <alignment/>
      <protection/>
    </xf>
    <xf numFmtId="0" fontId="16" fillId="0" borderId="0" xfId="62" applyFont="1" applyBorder="1" applyAlignment="1">
      <alignment horizontal="left" indent="4"/>
      <protection/>
    </xf>
    <xf numFmtId="0" fontId="16" fillId="0" borderId="0" xfId="62" applyFont="1" applyBorder="1">
      <alignment/>
      <protection/>
    </xf>
    <xf numFmtId="0" fontId="12" fillId="0" borderId="20" xfId="62" applyFont="1" applyBorder="1" applyAlignment="1">
      <alignment horizontal="left" indent="15"/>
      <protection/>
    </xf>
    <xf numFmtId="0" fontId="21" fillId="0" borderId="20" xfId="62" applyFont="1" applyBorder="1" applyAlignment="1">
      <alignment horizontal="left" indent="3"/>
      <protection/>
    </xf>
    <xf numFmtId="0" fontId="12" fillId="0" borderId="0" xfId="62" applyFont="1" applyBorder="1" applyAlignment="1">
      <alignment horizontal="left" indent="3"/>
      <protection/>
    </xf>
    <xf numFmtId="0" fontId="12" fillId="0" borderId="20" xfId="62" applyFont="1" applyBorder="1" applyAlignment="1">
      <alignment/>
      <protection/>
    </xf>
    <xf numFmtId="0" fontId="12" fillId="0" borderId="13" xfId="62" applyFont="1" applyBorder="1" applyAlignment="1">
      <alignment/>
      <protection/>
    </xf>
    <xf numFmtId="0" fontId="18" fillId="0" borderId="20" xfId="62" applyFont="1" applyBorder="1" applyAlignment="1">
      <alignment horizontal="left" indent="15"/>
      <protection/>
    </xf>
    <xf numFmtId="0" fontId="21" fillId="0" borderId="20" xfId="62" applyFont="1" applyBorder="1" applyAlignment="1">
      <alignment horizontal="left" indent="1"/>
      <protection/>
    </xf>
    <xf numFmtId="0" fontId="6" fillId="0" borderId="0" xfId="62" applyBorder="1" applyAlignment="1">
      <alignment horizontal="center"/>
      <protection/>
    </xf>
    <xf numFmtId="0" fontId="21" fillId="0" borderId="20" xfId="62" applyFont="1" applyBorder="1">
      <alignment/>
      <protection/>
    </xf>
    <xf numFmtId="0" fontId="19" fillId="0" borderId="20" xfId="62" applyFont="1" applyBorder="1">
      <alignment/>
      <protection/>
    </xf>
    <xf numFmtId="0" fontId="21" fillId="0" borderId="13" xfId="62" applyFont="1" applyBorder="1" applyAlignment="1">
      <alignment horizontal="left" indent="1"/>
      <protection/>
    </xf>
    <xf numFmtId="0" fontId="0" fillId="33" borderId="14" xfId="0" applyFill="1" applyBorder="1" applyAlignment="1">
      <alignment/>
    </xf>
    <xf numFmtId="0" fontId="19" fillId="0" borderId="14" xfId="58" applyFont="1" applyBorder="1" applyAlignment="1">
      <alignment horizontal="center" vertical="center"/>
      <protection/>
    </xf>
    <xf numFmtId="0" fontId="14" fillId="0" borderId="0" xfId="58" applyFont="1" applyBorder="1" applyAlignment="1">
      <alignment horizontal="center"/>
      <protection/>
    </xf>
    <xf numFmtId="0" fontId="20" fillId="0" borderId="14" xfId="58" applyFont="1" applyBorder="1" applyAlignment="1">
      <alignment horizontal="center" vertical="center" wrapText="1"/>
      <protection/>
    </xf>
    <xf numFmtId="0" fontId="6" fillId="0" borderId="18" xfId="58" applyBorder="1" applyAlignment="1">
      <alignment vertical="top"/>
      <protection/>
    </xf>
    <xf numFmtId="0" fontId="6" fillId="0" borderId="19" xfId="58" applyBorder="1" applyAlignment="1">
      <alignment vertical="top"/>
      <protection/>
    </xf>
    <xf numFmtId="0" fontId="6" fillId="0" borderId="20" xfId="58" applyBorder="1" applyAlignment="1">
      <alignment/>
      <protection/>
    </xf>
    <xf numFmtId="0" fontId="6" fillId="0" borderId="13" xfId="58" applyBorder="1" applyAlignment="1">
      <alignment/>
      <protection/>
    </xf>
    <xf numFmtId="0" fontId="6" fillId="0" borderId="16" xfId="58" applyBorder="1" applyAlignment="1">
      <alignment/>
      <protection/>
    </xf>
    <xf numFmtId="0" fontId="16" fillId="0" borderId="0" xfId="58" applyFont="1" applyAlignment="1">
      <alignment horizontal="left" vertical="center" wrapText="1"/>
      <protection/>
    </xf>
    <xf numFmtId="0" fontId="23" fillId="0" borderId="0" xfId="58" applyFont="1" applyAlignment="1">
      <alignment horizontal="right"/>
      <protection/>
    </xf>
    <xf numFmtId="0" fontId="16" fillId="0" borderId="0" xfId="58" applyFont="1" applyAlignment="1">
      <alignment horizontal="left" vertical="top" wrapText="1"/>
      <protection/>
    </xf>
    <xf numFmtId="0" fontId="6" fillId="0" borderId="0" xfId="58" applyAlignment="1">
      <alignment horizontal="center"/>
      <protection/>
    </xf>
    <xf numFmtId="0" fontId="16" fillId="0" borderId="0" xfId="58" applyFont="1" applyAlignment="1">
      <alignment vertical="top" wrapText="1"/>
      <protection/>
    </xf>
    <xf numFmtId="0" fontId="4" fillId="0" borderId="0" xfId="58" applyFont="1">
      <alignment/>
      <protection/>
    </xf>
    <xf numFmtId="0" fontId="6" fillId="0" borderId="0" xfId="58" applyFont="1">
      <alignment/>
      <protection/>
    </xf>
    <xf numFmtId="0" fontId="6" fillId="0" borderId="14" xfId="72" applyBorder="1">
      <alignment/>
      <protection/>
    </xf>
    <xf numFmtId="0" fontId="6" fillId="0" borderId="21" xfId="72" applyBorder="1">
      <alignment/>
      <protection/>
    </xf>
    <xf numFmtId="0" fontId="6" fillId="0" borderId="22" xfId="72" applyBorder="1">
      <alignment/>
      <protection/>
    </xf>
    <xf numFmtId="0" fontId="2" fillId="0" borderId="23" xfId="72" applyFont="1" applyBorder="1">
      <alignment/>
      <protection/>
    </xf>
    <xf numFmtId="0" fontId="6" fillId="0" borderId="24" xfId="72" applyBorder="1">
      <alignment/>
      <protection/>
    </xf>
    <xf numFmtId="0" fontId="6" fillId="0" borderId="15" xfId="72" applyBorder="1">
      <alignment/>
      <protection/>
    </xf>
    <xf numFmtId="0" fontId="6" fillId="0" borderId="20" xfId="72" applyBorder="1">
      <alignment/>
      <protection/>
    </xf>
    <xf numFmtId="0" fontId="6" fillId="0" borderId="16" xfId="72" applyBorder="1">
      <alignment/>
      <protection/>
    </xf>
    <xf numFmtId="0" fontId="6" fillId="0" borderId="0" xfId="72" applyBorder="1" applyAlignment="1">
      <alignment/>
      <protection/>
    </xf>
    <xf numFmtId="0" fontId="6" fillId="0" borderId="0" xfId="72" applyFont="1" applyBorder="1">
      <alignment/>
      <protection/>
    </xf>
    <xf numFmtId="0" fontId="6" fillId="0" borderId="20" xfId="72" applyFont="1" applyBorder="1">
      <alignment/>
      <protection/>
    </xf>
    <xf numFmtId="0" fontId="6" fillId="0" borderId="0" xfId="72" applyFont="1" applyBorder="1" applyAlignment="1">
      <alignment horizontal="right"/>
      <protection/>
    </xf>
    <xf numFmtId="0" fontId="6" fillId="0" borderId="11" xfId="72" applyBorder="1" applyAlignment="1">
      <alignment/>
      <protection/>
    </xf>
    <xf numFmtId="0" fontId="2" fillId="0" borderId="11" xfId="72" applyFont="1" applyBorder="1" applyAlignment="1">
      <alignment/>
      <protection/>
    </xf>
    <xf numFmtId="0" fontId="7" fillId="0" borderId="14" xfId="72" applyFont="1" applyBorder="1" applyAlignment="1">
      <alignment horizontal="center" vertical="center"/>
      <protection/>
    </xf>
    <xf numFmtId="0" fontId="7" fillId="0" borderId="24" xfId="72" applyFont="1" applyBorder="1" applyAlignment="1">
      <alignment horizontal="center" vertical="center"/>
      <protection/>
    </xf>
    <xf numFmtId="0" fontId="32" fillId="0" borderId="14" xfId="58" applyFont="1" applyBorder="1" applyAlignment="1">
      <alignment vertical="center" wrapText="1"/>
      <protection/>
    </xf>
    <xf numFmtId="0" fontId="16" fillId="0" borderId="0" xfId="58" applyFont="1" applyAlignment="1">
      <alignment horizontal="center" vertical="center" wrapText="1"/>
      <protection/>
    </xf>
    <xf numFmtId="0" fontId="25" fillId="0" borderId="14" xfId="58" applyFont="1" applyBorder="1" applyAlignment="1">
      <alignment horizontal="left" vertical="center" wrapText="1"/>
      <protection/>
    </xf>
    <xf numFmtId="0" fontId="5" fillId="0" borderId="14" xfId="58" applyFont="1" applyBorder="1" applyAlignment="1">
      <alignment horizontal="center" vertical="center"/>
      <protection/>
    </xf>
    <xf numFmtId="0" fontId="5" fillId="0" borderId="14" xfId="58" applyFont="1" applyBorder="1" applyAlignment="1">
      <alignment horizontal="center"/>
      <protection/>
    </xf>
    <xf numFmtId="0" fontId="5" fillId="0" borderId="24" xfId="58" applyFont="1" applyBorder="1" applyAlignment="1">
      <alignment horizontal="center" vertical="center"/>
      <protection/>
    </xf>
    <xf numFmtId="0" fontId="5" fillId="0" borderId="14" xfId="58" applyFont="1" applyBorder="1" applyAlignment="1">
      <alignment horizontal="center" vertical="center" wrapText="1"/>
      <protection/>
    </xf>
    <xf numFmtId="0" fontId="5" fillId="0" borderId="14" xfId="58" applyFont="1" applyBorder="1" applyAlignment="1">
      <alignment horizontal="center" vertical="center" shrinkToFit="1"/>
      <protection/>
    </xf>
    <xf numFmtId="0" fontId="16" fillId="0" borderId="0" xfId="58" applyFont="1" applyAlignment="1">
      <alignment vertical="center" wrapText="1"/>
      <protection/>
    </xf>
    <xf numFmtId="49" fontId="16" fillId="0" borderId="0" xfId="58" applyNumberFormat="1" applyFont="1" applyAlignment="1">
      <alignment horizontal="center" vertical="top" wrapText="1"/>
      <protection/>
    </xf>
    <xf numFmtId="0" fontId="2" fillId="0" borderId="0" xfId="58" applyFont="1" applyAlignment="1">
      <alignment/>
      <protection/>
    </xf>
    <xf numFmtId="0" fontId="23" fillId="0" borderId="0" xfId="58" applyFont="1" applyAlignment="1">
      <alignment horizontal="center" vertical="top"/>
      <protection/>
    </xf>
    <xf numFmtId="49" fontId="0" fillId="0" borderId="0" xfId="0" applyNumberFormat="1" applyAlignment="1">
      <alignment/>
    </xf>
    <xf numFmtId="1" fontId="0" fillId="33" borderId="0" xfId="0" applyNumberFormat="1" applyFill="1" applyAlignment="1">
      <alignment/>
    </xf>
    <xf numFmtId="0" fontId="0" fillId="33" borderId="0" xfId="0" applyFill="1" applyAlignment="1">
      <alignment/>
    </xf>
    <xf numFmtId="0" fontId="0" fillId="34" borderId="0" xfId="0" applyFill="1" applyAlignment="1">
      <alignment/>
    </xf>
    <xf numFmtId="0" fontId="6" fillId="0" borderId="0" xfId="58" applyAlignment="1">
      <alignment horizontal="center" vertical="center"/>
      <protection/>
    </xf>
    <xf numFmtId="0" fontId="6" fillId="0" borderId="0" xfId="58" applyBorder="1" applyAlignment="1">
      <alignment horizontal="center" vertical="center"/>
      <protection/>
    </xf>
    <xf numFmtId="0" fontId="5" fillId="0" borderId="0" xfId="58" applyFont="1" applyAlignment="1">
      <alignment horizontal="center" vertical="center"/>
      <protection/>
    </xf>
    <xf numFmtId="0" fontId="36" fillId="0" borderId="0" xfId="58" applyFont="1" applyBorder="1" applyAlignment="1">
      <alignment horizontal="left" vertical="center"/>
      <protection/>
    </xf>
    <xf numFmtId="0" fontId="36" fillId="0" borderId="0" xfId="58" applyFont="1" applyBorder="1" applyAlignment="1">
      <alignment vertical="center"/>
      <protection/>
    </xf>
    <xf numFmtId="0" fontId="6" fillId="0" borderId="0" xfId="58" applyFont="1" applyBorder="1" applyAlignment="1">
      <alignment/>
      <protection/>
    </xf>
    <xf numFmtId="0" fontId="6" fillId="0" borderId="0" xfId="58" applyAlignment="1">
      <alignment vertical="center"/>
      <protection/>
    </xf>
    <xf numFmtId="0" fontId="6" fillId="0" borderId="0" xfId="58" applyFont="1" applyBorder="1" applyAlignment="1">
      <alignment horizontal="left" vertical="center"/>
      <protection/>
    </xf>
    <xf numFmtId="0" fontId="6" fillId="0" borderId="25" xfId="58" applyFont="1" applyBorder="1" applyAlignment="1">
      <alignment horizontal="left" vertical="center"/>
      <protection/>
    </xf>
    <xf numFmtId="0" fontId="6" fillId="0" borderId="0" xfId="58" applyFont="1" applyBorder="1" applyAlignment="1">
      <alignment horizontal="left"/>
      <protection/>
    </xf>
    <xf numFmtId="0" fontId="2" fillId="0" borderId="25" xfId="58" applyFont="1" applyBorder="1" applyAlignment="1">
      <alignment/>
      <protection/>
    </xf>
    <xf numFmtId="0" fontId="2" fillId="0" borderId="25" xfId="58" applyFont="1" applyBorder="1" applyAlignment="1">
      <alignment horizontal="left"/>
      <protection/>
    </xf>
    <xf numFmtId="0" fontId="6" fillId="0" borderId="18" xfId="58" applyBorder="1" applyAlignment="1">
      <alignment horizontal="center" vertical="center"/>
      <protection/>
    </xf>
    <xf numFmtId="0" fontId="6" fillId="0" borderId="20" xfId="58" applyBorder="1" applyAlignment="1">
      <alignment horizontal="center" vertical="center"/>
      <protection/>
    </xf>
    <xf numFmtId="0" fontId="6" fillId="0" borderId="11" xfId="58" applyBorder="1" applyAlignment="1">
      <alignment horizontal="center" vertical="center"/>
      <protection/>
    </xf>
    <xf numFmtId="0" fontId="5" fillId="0" borderId="20" xfId="58" applyFont="1" applyBorder="1" applyAlignment="1">
      <alignment horizontal="center" vertical="center"/>
      <protection/>
    </xf>
    <xf numFmtId="0" fontId="6" fillId="0" borderId="11" xfId="58" applyFont="1" applyBorder="1" applyAlignment="1">
      <alignment/>
      <protection/>
    </xf>
    <xf numFmtId="0" fontId="6" fillId="0" borderId="20" xfId="58" applyBorder="1" applyAlignment="1">
      <alignment vertical="center"/>
      <protection/>
    </xf>
    <xf numFmtId="0" fontId="6" fillId="0" borderId="11" xfId="58" applyBorder="1" applyAlignment="1">
      <alignment vertical="center"/>
      <protection/>
    </xf>
    <xf numFmtId="0" fontId="0" fillId="33" borderId="26" xfId="0" applyFill="1" applyBorder="1" applyAlignment="1">
      <alignment/>
    </xf>
    <xf numFmtId="0" fontId="0" fillId="35" borderId="24" xfId="0" applyFill="1" applyBorder="1" applyAlignment="1">
      <alignment/>
    </xf>
    <xf numFmtId="0" fontId="0" fillId="35" borderId="14" xfId="0" applyFill="1" applyBorder="1" applyAlignment="1">
      <alignment/>
    </xf>
    <xf numFmtId="0" fontId="2" fillId="0" borderId="27" xfId="72" applyFont="1" applyBorder="1" applyAlignment="1">
      <alignment horizontal="center"/>
      <protection/>
    </xf>
    <xf numFmtId="49" fontId="0" fillId="35" borderId="14" xfId="0" applyNumberFormat="1" applyFill="1" applyBorder="1" applyAlignment="1">
      <alignment horizontal="right"/>
    </xf>
    <xf numFmtId="49" fontId="2" fillId="0" borderId="27" xfId="72" applyNumberFormat="1" applyFont="1" applyBorder="1" applyAlignment="1">
      <alignment horizontal="center" vertical="center"/>
      <protection/>
    </xf>
    <xf numFmtId="0" fontId="2" fillId="0" borderId="14" xfId="72" applyFont="1" applyBorder="1" applyAlignment="1">
      <alignment horizontal="center" vertical="center"/>
      <protection/>
    </xf>
    <xf numFmtId="49" fontId="0" fillId="35" borderId="24" xfId="0" applyNumberFormat="1" applyFill="1" applyBorder="1" applyAlignment="1">
      <alignment horizontal="right"/>
    </xf>
    <xf numFmtId="0" fontId="30" fillId="0" borderId="0" xfId="58" applyFont="1" applyAlignment="1">
      <alignment/>
      <protection/>
    </xf>
    <xf numFmtId="49" fontId="2" fillId="0" borderId="14" xfId="58" applyNumberFormat="1" applyFont="1" applyBorder="1" applyAlignment="1">
      <alignment/>
      <protection/>
    </xf>
    <xf numFmtId="0" fontId="0" fillId="36" borderId="28" xfId="0" applyFill="1" applyBorder="1" applyAlignment="1">
      <alignment horizontal="center"/>
    </xf>
    <xf numFmtId="0" fontId="0" fillId="36" borderId="28" xfId="0" applyFill="1" applyBorder="1" applyAlignment="1">
      <alignment/>
    </xf>
    <xf numFmtId="0" fontId="0" fillId="36" borderId="29" xfId="0" applyFill="1" applyBorder="1" applyAlignment="1">
      <alignment/>
    </xf>
    <xf numFmtId="0" fontId="0" fillId="36" borderId="24" xfId="0" applyFill="1" applyBorder="1" applyAlignment="1">
      <alignment/>
    </xf>
    <xf numFmtId="0" fontId="0" fillId="37" borderId="30" xfId="0" applyFill="1" applyBorder="1" applyAlignment="1">
      <alignment/>
    </xf>
    <xf numFmtId="0" fontId="0" fillId="36" borderId="31" xfId="0" applyFill="1" applyBorder="1" applyAlignment="1">
      <alignment/>
    </xf>
    <xf numFmtId="0" fontId="0" fillId="37" borderId="26" xfId="0" applyFill="1" applyBorder="1" applyAlignment="1">
      <alignment/>
    </xf>
    <xf numFmtId="0" fontId="88" fillId="38" borderId="0" xfId="0" applyFont="1" applyFill="1" applyAlignment="1">
      <alignment wrapText="1"/>
    </xf>
    <xf numFmtId="0" fontId="86" fillId="33" borderId="24" xfId="0" applyFont="1" applyFill="1" applyBorder="1" applyAlignment="1">
      <alignment/>
    </xf>
    <xf numFmtId="0" fontId="0" fillId="39" borderId="15" xfId="0" applyFill="1" applyBorder="1" applyAlignment="1">
      <alignment/>
    </xf>
    <xf numFmtId="0" fontId="0" fillId="36" borderId="32" xfId="0" applyFill="1" applyBorder="1" applyAlignment="1">
      <alignment/>
    </xf>
    <xf numFmtId="0" fontId="0" fillId="36" borderId="33" xfId="0" applyFill="1" applyBorder="1" applyAlignment="1">
      <alignment/>
    </xf>
    <xf numFmtId="0" fontId="86" fillId="36" borderId="14" xfId="0" applyFont="1" applyFill="1" applyBorder="1" applyAlignment="1">
      <alignment horizontal="right"/>
    </xf>
    <xf numFmtId="0" fontId="86" fillId="36" borderId="26" xfId="0" applyFont="1" applyFill="1" applyBorder="1" applyAlignment="1">
      <alignment horizontal="right"/>
    </xf>
    <xf numFmtId="2" fontId="46" fillId="0" borderId="0" xfId="62" applyNumberFormat="1" applyFont="1" applyBorder="1">
      <alignment/>
      <protection/>
    </xf>
    <xf numFmtId="0" fontId="6" fillId="0" borderId="0" xfId="62" applyBorder="1" applyAlignment="1">
      <alignment horizontal="right"/>
      <protection/>
    </xf>
    <xf numFmtId="0" fontId="89" fillId="36" borderId="14" xfId="0" applyFont="1" applyFill="1" applyBorder="1" applyAlignment="1">
      <alignment horizontal="right"/>
    </xf>
    <xf numFmtId="0" fontId="2" fillId="0" borderId="27" xfId="58" applyFont="1" applyBorder="1" applyAlignment="1">
      <alignment horizontal="center" vertical="center"/>
      <protection/>
    </xf>
    <xf numFmtId="2" fontId="13" fillId="0" borderId="0" xfId="62" applyNumberFormat="1" applyFont="1" applyBorder="1">
      <alignment/>
      <protection/>
    </xf>
    <xf numFmtId="2" fontId="6" fillId="0" borderId="0" xfId="62" applyNumberFormat="1" applyBorder="1">
      <alignment/>
      <protection/>
    </xf>
    <xf numFmtId="0" fontId="48" fillId="0" borderId="20" xfId="62" applyFont="1" applyBorder="1" applyAlignment="1">
      <alignment/>
      <protection/>
    </xf>
    <xf numFmtId="0" fontId="38" fillId="40" borderId="0" xfId="0" applyFont="1" applyFill="1" applyAlignment="1">
      <alignment horizontal="center" vertical="center" wrapText="1"/>
    </xf>
    <xf numFmtId="0" fontId="0" fillId="40" borderId="0" xfId="0" applyFill="1" applyAlignment="1">
      <alignment horizontal="center" vertical="center" wrapText="1"/>
    </xf>
    <xf numFmtId="0" fontId="90" fillId="39" borderId="14" xfId="0" applyFont="1" applyFill="1" applyBorder="1" applyAlignment="1">
      <alignment horizontal="left" vertical="center" wrapText="1"/>
    </xf>
    <xf numFmtId="0" fontId="90" fillId="39" borderId="28" xfId="0" applyFont="1" applyFill="1" applyBorder="1" applyAlignment="1">
      <alignment horizontal="left" vertical="center" wrapText="1"/>
    </xf>
    <xf numFmtId="0" fontId="90" fillId="39" borderId="32" xfId="0" applyFont="1" applyFill="1" applyBorder="1" applyAlignment="1">
      <alignment horizontal="left" vertical="center" wrapText="1"/>
    </xf>
    <xf numFmtId="0" fontId="90" fillId="39" borderId="24" xfId="0" applyFont="1" applyFill="1" applyBorder="1" applyAlignment="1">
      <alignment horizontal="left" vertical="center" wrapText="1"/>
    </xf>
    <xf numFmtId="0" fontId="91" fillId="41" borderId="14" xfId="0" applyFont="1" applyFill="1" applyBorder="1" applyAlignment="1">
      <alignment horizontal="left"/>
    </xf>
    <xf numFmtId="0" fontId="0" fillId="35" borderId="14" xfId="0" applyFill="1" applyBorder="1" applyAlignment="1">
      <alignment horizontal="left"/>
    </xf>
    <xf numFmtId="0" fontId="45" fillId="33" borderId="25" xfId="0" applyFont="1" applyFill="1" applyBorder="1" applyAlignment="1">
      <alignment horizontal="center" vertical="center" wrapText="1"/>
    </xf>
    <xf numFmtId="0" fontId="0" fillId="35" borderId="28" xfId="0" applyFill="1" applyBorder="1" applyAlignment="1">
      <alignment horizontal="left"/>
    </xf>
    <xf numFmtId="0" fontId="0" fillId="35" borderId="32" xfId="0" applyFill="1" applyBorder="1" applyAlignment="1">
      <alignment horizontal="left"/>
    </xf>
    <xf numFmtId="0" fontId="0" fillId="35" borderId="24" xfId="0" applyFill="1" applyBorder="1" applyAlignment="1">
      <alignment horizontal="left"/>
    </xf>
    <xf numFmtId="0" fontId="0" fillId="35" borderId="14" xfId="0" applyFill="1" applyBorder="1" applyAlignment="1">
      <alignment horizontal="center"/>
    </xf>
    <xf numFmtId="0" fontId="0" fillId="35" borderId="24" xfId="0" applyFill="1" applyBorder="1" applyAlignment="1">
      <alignment horizontal="center"/>
    </xf>
    <xf numFmtId="0" fontId="0" fillId="35" borderId="28" xfId="0" applyFill="1" applyBorder="1" applyAlignment="1">
      <alignment horizontal="center"/>
    </xf>
    <xf numFmtId="0" fontId="0" fillId="38" borderId="28" xfId="0" applyFill="1" applyBorder="1" applyAlignment="1">
      <alignment horizontal="center"/>
    </xf>
    <xf numFmtId="0" fontId="0" fillId="38" borderId="32" xfId="0" applyFill="1" applyBorder="1" applyAlignment="1">
      <alignment horizontal="center"/>
    </xf>
    <xf numFmtId="49" fontId="0" fillId="38" borderId="28" xfId="0" applyNumberFormat="1" applyFill="1" applyBorder="1" applyAlignment="1">
      <alignment horizontal="center"/>
    </xf>
    <xf numFmtId="49" fontId="0" fillId="38" borderId="32" xfId="0" applyNumberFormat="1" applyFill="1" applyBorder="1" applyAlignment="1">
      <alignment horizontal="center"/>
    </xf>
    <xf numFmtId="0" fontId="0" fillId="35" borderId="31" xfId="0" applyFill="1" applyBorder="1" applyAlignment="1">
      <alignment horizontal="left"/>
    </xf>
    <xf numFmtId="0" fontId="0" fillId="35" borderId="34" xfId="0" applyFill="1" applyBorder="1" applyAlignment="1">
      <alignment horizontal="left"/>
    </xf>
    <xf numFmtId="0" fontId="67" fillId="35" borderId="24" xfId="0" applyFont="1" applyFill="1" applyBorder="1" applyAlignment="1" applyProtection="1">
      <alignment horizontal="center"/>
      <protection/>
    </xf>
    <xf numFmtId="0" fontId="67" fillId="35" borderId="14" xfId="0" applyFont="1" applyFill="1" applyBorder="1" applyAlignment="1" applyProtection="1">
      <alignment horizontal="center"/>
      <protection/>
    </xf>
    <xf numFmtId="0" fontId="67" fillId="35" borderId="28" xfId="0" applyFont="1" applyFill="1" applyBorder="1" applyAlignment="1" applyProtection="1">
      <alignment horizontal="center"/>
      <protection/>
    </xf>
    <xf numFmtId="0" fontId="0" fillId="35" borderId="26" xfId="0" applyFill="1" applyBorder="1" applyAlignment="1">
      <alignment horizontal="left"/>
    </xf>
    <xf numFmtId="0" fontId="86" fillId="38" borderId="31" xfId="0" applyFont="1" applyFill="1" applyBorder="1" applyAlignment="1">
      <alignment horizontal="center"/>
    </xf>
    <xf numFmtId="0" fontId="86" fillId="38" borderId="34" xfId="0" applyFont="1" applyFill="1" applyBorder="1" applyAlignment="1">
      <alignment horizontal="center"/>
    </xf>
    <xf numFmtId="0" fontId="86" fillId="38" borderId="35" xfId="0" applyFont="1" applyFill="1" applyBorder="1" applyAlignment="1">
      <alignment horizontal="center"/>
    </xf>
    <xf numFmtId="0" fontId="86" fillId="38" borderId="36" xfId="0" applyFont="1" applyFill="1" applyBorder="1" applyAlignment="1">
      <alignment horizontal="center"/>
    </xf>
    <xf numFmtId="0" fontId="86" fillId="38" borderId="25" xfId="0" applyFont="1" applyFill="1" applyBorder="1" applyAlignment="1">
      <alignment horizontal="center"/>
    </xf>
    <xf numFmtId="0" fontId="86" fillId="38" borderId="33" xfId="0" applyFont="1" applyFill="1" applyBorder="1" applyAlignment="1">
      <alignment horizontal="center"/>
    </xf>
    <xf numFmtId="0" fontId="33" fillId="34" borderId="18" xfId="65" applyFont="1" applyFill="1" applyBorder="1" applyAlignment="1" applyProtection="1">
      <alignment horizontal="center" vertical="center"/>
      <protection hidden="1" locked="0"/>
    </xf>
    <xf numFmtId="0" fontId="33" fillId="34" borderId="19" xfId="65" applyFont="1" applyFill="1" applyBorder="1" applyAlignment="1" applyProtection="1">
      <alignment horizontal="center" vertical="center"/>
      <protection hidden="1" locked="0"/>
    </xf>
    <xf numFmtId="0" fontId="33" fillId="34" borderId="37" xfId="65" applyFont="1" applyFill="1" applyBorder="1" applyAlignment="1" applyProtection="1">
      <alignment horizontal="center" vertical="center"/>
      <protection hidden="1" locked="0"/>
    </xf>
    <xf numFmtId="0" fontId="33" fillId="34" borderId="20" xfId="73" applyFont="1" applyFill="1" applyBorder="1" applyAlignment="1" applyProtection="1">
      <alignment horizontal="center" vertical="center"/>
      <protection hidden="1" locked="0"/>
    </xf>
    <xf numFmtId="0" fontId="33" fillId="34" borderId="0" xfId="73" applyFont="1" applyFill="1" applyBorder="1" applyAlignment="1" applyProtection="1">
      <alignment horizontal="center" vertical="center"/>
      <protection hidden="1" locked="0"/>
    </xf>
    <xf numFmtId="0" fontId="33" fillId="34" borderId="11" xfId="73" applyFont="1" applyFill="1" applyBorder="1" applyAlignment="1" applyProtection="1">
      <alignment horizontal="center" vertical="center"/>
      <protection hidden="1" locked="0"/>
    </xf>
    <xf numFmtId="0" fontId="6" fillId="0" borderId="18" xfId="72" applyBorder="1" applyAlignment="1">
      <alignment horizontal="center"/>
      <protection/>
    </xf>
    <xf numFmtId="0" fontId="6" fillId="0" borderId="19" xfId="72" applyBorder="1" applyAlignment="1">
      <alignment horizontal="center"/>
      <protection/>
    </xf>
    <xf numFmtId="0" fontId="6" fillId="0" borderId="37" xfId="72" applyBorder="1" applyAlignment="1">
      <alignment horizontal="center"/>
      <protection/>
    </xf>
    <xf numFmtId="0" fontId="6" fillId="0" borderId="20" xfId="72" applyBorder="1" applyAlignment="1">
      <alignment horizontal="center"/>
      <protection/>
    </xf>
    <xf numFmtId="0" fontId="6" fillId="0" borderId="0" xfId="72" applyBorder="1" applyAlignment="1">
      <alignment horizontal="center"/>
      <protection/>
    </xf>
    <xf numFmtId="0" fontId="6" fillId="0" borderId="11" xfId="72" applyBorder="1" applyAlignment="1">
      <alignment horizontal="center"/>
      <protection/>
    </xf>
    <xf numFmtId="0" fontId="6" fillId="0" borderId="13" xfId="72" applyBorder="1" applyAlignment="1">
      <alignment horizontal="center"/>
      <protection/>
    </xf>
    <xf numFmtId="0" fontId="6" fillId="0" borderId="16" xfId="72" applyBorder="1" applyAlignment="1">
      <alignment horizontal="center"/>
      <protection/>
    </xf>
    <xf numFmtId="0" fontId="6" fillId="0" borderId="12" xfId="72" applyBorder="1" applyAlignment="1">
      <alignment horizontal="center"/>
      <protection/>
    </xf>
    <xf numFmtId="0" fontId="2" fillId="0" borderId="23" xfId="72" applyFont="1" applyBorder="1" applyAlignment="1">
      <alignment horizontal="center"/>
      <protection/>
    </xf>
    <xf numFmtId="0" fontId="2" fillId="0" borderId="21" xfId="72" applyFont="1" applyBorder="1" applyAlignment="1">
      <alignment horizontal="center"/>
      <protection/>
    </xf>
    <xf numFmtId="0" fontId="2" fillId="0" borderId="22" xfId="72" applyFont="1" applyBorder="1" applyAlignment="1">
      <alignment horizontal="center"/>
      <protection/>
    </xf>
    <xf numFmtId="0" fontId="6" fillId="34" borderId="32" xfId="73" applyFill="1" applyBorder="1" applyAlignment="1" applyProtection="1">
      <alignment horizontal="center"/>
      <protection hidden="1" locked="0"/>
    </xf>
    <xf numFmtId="0" fontId="4" fillId="0" borderId="23" xfId="72" applyFont="1" applyBorder="1" applyAlignment="1">
      <alignment horizontal="center"/>
      <protection/>
    </xf>
    <xf numFmtId="0" fontId="4" fillId="0" borderId="21" xfId="72" applyFont="1" applyBorder="1" applyAlignment="1">
      <alignment horizontal="center"/>
      <protection/>
    </xf>
    <xf numFmtId="0" fontId="4" fillId="0" borderId="22" xfId="72" applyFont="1" applyBorder="1" applyAlignment="1">
      <alignment horizontal="center"/>
      <protection/>
    </xf>
    <xf numFmtId="0" fontId="28" fillId="0" borderId="18" xfId="72" applyFont="1" applyBorder="1" applyAlignment="1">
      <alignment horizontal="center"/>
      <protection/>
    </xf>
    <xf numFmtId="0" fontId="28" fillId="0" borderId="19" xfId="72" applyFont="1" applyBorder="1" applyAlignment="1">
      <alignment horizontal="center"/>
      <protection/>
    </xf>
    <xf numFmtId="0" fontId="28" fillId="0" borderId="37" xfId="72" applyFont="1" applyBorder="1" applyAlignment="1">
      <alignment horizontal="center"/>
      <protection/>
    </xf>
    <xf numFmtId="0" fontId="6" fillId="0" borderId="20" xfId="72" applyFont="1" applyBorder="1" applyAlignment="1">
      <alignment horizontal="right"/>
      <protection/>
    </xf>
    <xf numFmtId="0" fontId="6" fillId="0" borderId="0" xfId="72" applyBorder="1" applyAlignment="1">
      <alignment horizontal="right"/>
      <protection/>
    </xf>
    <xf numFmtId="0" fontId="31" fillId="0" borderId="31" xfId="72" applyFont="1" applyBorder="1" applyAlignment="1">
      <alignment horizontal="center" vertical="center"/>
      <protection/>
    </xf>
    <xf numFmtId="0" fontId="31" fillId="0" borderId="35" xfId="72" applyFont="1" applyBorder="1" applyAlignment="1">
      <alignment horizontal="center" vertical="center"/>
      <protection/>
    </xf>
    <xf numFmtId="0" fontId="31" fillId="0" borderId="36" xfId="72" applyFont="1" applyBorder="1" applyAlignment="1">
      <alignment horizontal="center" vertical="center"/>
      <protection/>
    </xf>
    <xf numFmtId="0" fontId="31" fillId="0" borderId="33" xfId="72" applyFont="1" applyBorder="1" applyAlignment="1">
      <alignment horizontal="center" vertical="center"/>
      <protection/>
    </xf>
    <xf numFmtId="0" fontId="6" fillId="0" borderId="0" xfId="72" applyFont="1" applyBorder="1" applyAlignment="1">
      <alignment horizontal="center"/>
      <protection/>
    </xf>
    <xf numFmtId="0" fontId="6" fillId="0" borderId="29" xfId="72" applyBorder="1" applyAlignment="1">
      <alignment horizontal="left"/>
      <protection/>
    </xf>
    <xf numFmtId="0" fontId="6" fillId="0" borderId="0" xfId="72" applyBorder="1" applyAlignment="1">
      <alignment horizontal="left"/>
      <protection/>
    </xf>
    <xf numFmtId="0" fontId="28" fillId="0" borderId="0" xfId="72" applyFont="1" applyBorder="1" applyAlignment="1">
      <alignment horizontal="center"/>
      <protection/>
    </xf>
    <xf numFmtId="0" fontId="28" fillId="0" borderId="11" xfId="72" applyFont="1" applyBorder="1" applyAlignment="1">
      <alignment horizontal="center"/>
      <protection/>
    </xf>
    <xf numFmtId="0" fontId="6" fillId="0" borderId="0" xfId="72" applyFont="1" applyBorder="1" applyAlignment="1">
      <alignment horizontal="right"/>
      <protection/>
    </xf>
    <xf numFmtId="0" fontId="6" fillId="0" borderId="15" xfId="72" applyBorder="1" applyAlignment="1">
      <alignment horizontal="right"/>
      <protection/>
    </xf>
    <xf numFmtId="0" fontId="6" fillId="0" borderId="15" xfId="72" applyBorder="1" applyAlignment="1">
      <alignment horizontal="left"/>
      <protection/>
    </xf>
    <xf numFmtId="0" fontId="6" fillId="34" borderId="25" xfId="73" applyFill="1" applyBorder="1" applyAlignment="1" applyProtection="1">
      <alignment horizontal="center"/>
      <protection hidden="1" locked="0"/>
    </xf>
    <xf numFmtId="2" fontId="28" fillId="0" borderId="0" xfId="72" applyNumberFormat="1" applyFont="1" applyBorder="1" applyAlignment="1">
      <alignment horizontal="center"/>
      <protection/>
    </xf>
    <xf numFmtId="0" fontId="29" fillId="0" borderId="0" xfId="72" applyFont="1" applyBorder="1" applyAlignment="1">
      <alignment horizontal="center"/>
      <protection/>
    </xf>
    <xf numFmtId="0" fontId="2" fillId="0" borderId="0" xfId="72" applyFont="1" applyAlignment="1">
      <alignment horizontal="center"/>
      <protection/>
    </xf>
    <xf numFmtId="0" fontId="2" fillId="0" borderId="20" xfId="72" applyFont="1" applyBorder="1" applyAlignment="1">
      <alignment horizontal="left"/>
      <protection/>
    </xf>
    <xf numFmtId="0" fontId="2" fillId="0" borderId="0" xfId="72" applyFont="1" applyBorder="1" applyAlignment="1">
      <alignment horizontal="left"/>
      <protection/>
    </xf>
    <xf numFmtId="0" fontId="2" fillId="0" borderId="11" xfId="72" applyFont="1" applyBorder="1" applyAlignment="1">
      <alignment horizontal="left"/>
      <protection/>
    </xf>
    <xf numFmtId="0" fontId="11" fillId="34" borderId="25" xfId="73" applyFont="1" applyFill="1" applyBorder="1" applyAlignment="1" applyProtection="1">
      <alignment horizontal="center"/>
      <protection hidden="1" locked="0"/>
    </xf>
    <xf numFmtId="0" fontId="6" fillId="34" borderId="0" xfId="73" applyFill="1" applyBorder="1" applyAlignment="1" applyProtection="1">
      <alignment horizontal="center"/>
      <protection hidden="1" locked="0"/>
    </xf>
    <xf numFmtId="0" fontId="6" fillId="0" borderId="38" xfId="72" applyFont="1" applyBorder="1" applyAlignment="1">
      <alignment horizontal="center" vertical="center"/>
      <protection/>
    </xf>
    <xf numFmtId="0" fontId="6" fillId="0" borderId="34" xfId="72" applyBorder="1" applyAlignment="1">
      <alignment horizontal="center" vertical="center"/>
      <protection/>
    </xf>
    <xf numFmtId="0" fontId="6" fillId="0" borderId="35" xfId="72" applyBorder="1" applyAlignment="1">
      <alignment horizontal="center" vertical="center"/>
      <protection/>
    </xf>
    <xf numFmtId="0" fontId="6" fillId="0" borderId="13" xfId="72" applyBorder="1" applyAlignment="1">
      <alignment horizontal="center" vertical="center"/>
      <protection/>
    </xf>
    <xf numFmtId="0" fontId="6" fillId="0" borderId="16" xfId="72" applyBorder="1" applyAlignment="1">
      <alignment horizontal="center" vertical="center"/>
      <protection/>
    </xf>
    <xf numFmtId="0" fontId="6" fillId="0" borderId="17" xfId="72" applyBorder="1" applyAlignment="1">
      <alignment horizontal="center" vertical="center"/>
      <protection/>
    </xf>
    <xf numFmtId="0" fontId="44" fillId="0" borderId="25" xfId="58" applyFont="1" applyBorder="1" applyAlignment="1">
      <alignment horizontal="center"/>
      <protection/>
    </xf>
    <xf numFmtId="0" fontId="2" fillId="0" borderId="25" xfId="58" applyFont="1" applyBorder="1" applyAlignment="1">
      <alignment horizontal="center"/>
      <protection/>
    </xf>
    <xf numFmtId="0" fontId="35" fillId="0" borderId="19" xfId="58" applyFont="1" applyBorder="1" applyAlignment="1">
      <alignment horizontal="center" vertical="center"/>
      <protection/>
    </xf>
    <xf numFmtId="0" fontId="35" fillId="0" borderId="37" xfId="58" applyFont="1" applyBorder="1" applyAlignment="1">
      <alignment horizontal="center" vertical="center"/>
      <protection/>
    </xf>
    <xf numFmtId="0" fontId="3" fillId="0" borderId="0" xfId="58" applyFont="1" applyBorder="1" applyAlignment="1">
      <alignment horizontal="center" vertical="center" wrapText="1"/>
      <protection/>
    </xf>
    <xf numFmtId="0" fontId="3" fillId="0" borderId="0" xfId="58" applyFont="1" applyBorder="1" applyAlignment="1">
      <alignment horizontal="center" vertical="center"/>
      <protection/>
    </xf>
    <xf numFmtId="0" fontId="3" fillId="0" borderId="11" xfId="58" applyFont="1" applyBorder="1" applyAlignment="1">
      <alignment horizontal="center" vertical="center"/>
      <protection/>
    </xf>
    <xf numFmtId="0" fontId="5" fillId="0" borderId="23" xfId="58" applyFont="1" applyBorder="1" applyAlignment="1">
      <alignment horizontal="center" vertical="center" wrapText="1"/>
      <protection/>
    </xf>
    <xf numFmtId="0" fontId="5" fillId="0" borderId="21" xfId="58" applyFont="1" applyBorder="1" applyAlignment="1">
      <alignment horizontal="center" vertical="center" wrapText="1"/>
      <protection/>
    </xf>
    <xf numFmtId="0" fontId="5" fillId="0" borderId="22" xfId="58" applyFont="1" applyBorder="1" applyAlignment="1">
      <alignment horizontal="center" vertical="center" wrapText="1"/>
      <protection/>
    </xf>
    <xf numFmtId="0" fontId="2" fillId="0" borderId="0" xfId="58" applyFont="1" applyBorder="1" applyAlignment="1">
      <alignment vertical="center" wrapText="1"/>
      <protection/>
    </xf>
    <xf numFmtId="0" fontId="2" fillId="0" borderId="11" xfId="58" applyFont="1" applyBorder="1" applyAlignment="1">
      <alignment vertical="center" wrapText="1"/>
      <protection/>
    </xf>
    <xf numFmtId="0" fontId="2" fillId="0" borderId="0" xfId="58" applyFont="1" applyBorder="1" applyAlignment="1">
      <alignment horizontal="left"/>
      <protection/>
    </xf>
    <xf numFmtId="0" fontId="36" fillId="0" borderId="0" xfId="58" applyFont="1" applyBorder="1" applyAlignment="1">
      <alignment horizontal="center" vertical="center"/>
      <protection/>
    </xf>
    <xf numFmtId="0" fontId="5" fillId="0" borderId="23" xfId="58" applyFont="1" applyBorder="1" applyAlignment="1">
      <alignment horizontal="center"/>
      <protection/>
    </xf>
    <xf numFmtId="0" fontId="5" fillId="0" borderId="21" xfId="58" applyFont="1" applyBorder="1" applyAlignment="1">
      <alignment horizontal="center"/>
      <protection/>
    </xf>
    <xf numFmtId="0" fontId="5" fillId="0" borderId="22" xfId="58" applyFont="1" applyBorder="1" applyAlignment="1">
      <alignment horizontal="center"/>
      <protection/>
    </xf>
    <xf numFmtId="2" fontId="5" fillId="0" borderId="25" xfId="58" applyNumberFormat="1" applyFont="1" applyBorder="1" applyAlignment="1">
      <alignment horizontal="center"/>
      <protection/>
    </xf>
    <xf numFmtId="2" fontId="5" fillId="0" borderId="39" xfId="58" applyNumberFormat="1" applyFont="1" applyBorder="1" applyAlignment="1">
      <alignment horizontal="center"/>
      <protection/>
    </xf>
    <xf numFmtId="0" fontId="13" fillId="0" borderId="28" xfId="58" applyFont="1" applyBorder="1" applyAlignment="1">
      <alignment horizontal="right"/>
      <protection/>
    </xf>
    <xf numFmtId="0" fontId="13" fillId="0" borderId="32" xfId="58" applyFont="1" applyBorder="1" applyAlignment="1">
      <alignment horizontal="right"/>
      <protection/>
    </xf>
    <xf numFmtId="0" fontId="13" fillId="0" borderId="24" xfId="58" applyFont="1" applyBorder="1" applyAlignment="1">
      <alignment horizontal="right"/>
      <protection/>
    </xf>
    <xf numFmtId="0" fontId="2" fillId="0" borderId="0" xfId="58" applyFont="1" applyAlignment="1">
      <alignment horizontal="center"/>
      <protection/>
    </xf>
    <xf numFmtId="0" fontId="37" fillId="0" borderId="0" xfId="58" applyFont="1" applyAlignment="1">
      <alignment horizontal="center"/>
      <protection/>
    </xf>
    <xf numFmtId="0" fontId="24" fillId="0" borderId="25" xfId="58" applyFont="1" applyBorder="1" applyAlignment="1">
      <alignment horizontal="center" vertical="center" wrapText="1"/>
      <protection/>
    </xf>
    <xf numFmtId="0" fontId="30" fillId="0" borderId="34" xfId="58" applyFont="1" applyBorder="1" applyAlignment="1">
      <alignment horizontal="left" vertical="center" wrapText="1"/>
      <protection/>
    </xf>
    <xf numFmtId="0" fontId="13" fillId="0" borderId="0" xfId="58" applyFont="1" applyAlignment="1">
      <alignment horizontal="center" vertical="center" wrapText="1"/>
      <protection/>
    </xf>
    <xf numFmtId="0" fontId="11" fillId="0" borderId="0" xfId="58" applyFont="1" applyBorder="1" applyAlignment="1">
      <alignment horizontal="center" vertical="center" wrapText="1"/>
      <protection/>
    </xf>
    <xf numFmtId="0" fontId="11" fillId="0" borderId="15" xfId="58" applyFont="1" applyBorder="1" applyAlignment="1">
      <alignment horizontal="center" vertical="center" wrapText="1"/>
      <protection/>
    </xf>
    <xf numFmtId="0" fontId="6" fillId="0" borderId="29" xfId="58" applyFont="1" applyBorder="1" applyAlignment="1">
      <alignment horizontal="right" vertical="center"/>
      <protection/>
    </xf>
    <xf numFmtId="0" fontId="6" fillId="0" borderId="0" xfId="58" applyFont="1" applyBorder="1" applyAlignment="1">
      <alignment horizontal="right" vertical="center"/>
      <protection/>
    </xf>
    <xf numFmtId="0" fontId="28" fillId="0" borderId="20" xfId="58" applyFont="1" applyBorder="1" applyAlignment="1">
      <alignment horizontal="center" textRotation="90"/>
      <protection/>
    </xf>
    <xf numFmtId="0" fontId="37" fillId="0" borderId="0" xfId="58" applyFont="1" applyBorder="1" applyAlignment="1">
      <alignment horizontal="center"/>
      <protection/>
    </xf>
    <xf numFmtId="0" fontId="6" fillId="0" borderId="0" xfId="58" applyBorder="1" applyAlignment="1">
      <alignment horizontal="center"/>
      <protection/>
    </xf>
    <xf numFmtId="0" fontId="6" fillId="0" borderId="11" xfId="58" applyBorder="1" applyAlignment="1">
      <alignment horizontal="center"/>
      <protection/>
    </xf>
    <xf numFmtId="2" fontId="47" fillId="0" borderId="0" xfId="58" applyNumberFormat="1" applyFont="1" applyBorder="1" applyAlignment="1">
      <alignment horizontal="center"/>
      <protection/>
    </xf>
    <xf numFmtId="0" fontId="47" fillId="0" borderId="0" xfId="58" applyFont="1" applyBorder="1" applyAlignment="1">
      <alignment horizontal="center"/>
      <protection/>
    </xf>
    <xf numFmtId="0" fontId="19" fillId="0" borderId="0" xfId="58" applyFont="1" applyBorder="1" applyAlignment="1">
      <alignment horizontal="center"/>
      <protection/>
    </xf>
    <xf numFmtId="0" fontId="19" fillId="0" borderId="0" xfId="58" applyFont="1" applyBorder="1" applyAlignment="1">
      <alignment horizontal="center" vertical="center" wrapText="1"/>
      <protection/>
    </xf>
    <xf numFmtId="0" fontId="2" fillId="0" borderId="28" xfId="58" applyFont="1" applyBorder="1" applyAlignment="1">
      <alignment horizontal="center"/>
      <protection/>
    </xf>
    <xf numFmtId="0" fontId="2" fillId="0" borderId="32" xfId="58" applyFont="1" applyBorder="1" applyAlignment="1">
      <alignment horizontal="center"/>
      <protection/>
    </xf>
    <xf numFmtId="0" fontId="2" fillId="0" borderId="24" xfId="58" applyFont="1" applyBorder="1" applyAlignment="1">
      <alignment horizontal="center"/>
      <protection/>
    </xf>
    <xf numFmtId="0" fontId="2" fillId="0" borderId="28" xfId="58" applyFont="1" applyBorder="1" applyAlignment="1">
      <alignment horizontal="left"/>
      <protection/>
    </xf>
    <xf numFmtId="0" fontId="2" fillId="0" borderId="32" xfId="58" applyFont="1" applyBorder="1" applyAlignment="1">
      <alignment horizontal="left"/>
      <protection/>
    </xf>
    <xf numFmtId="0" fontId="2" fillId="0" borderId="24" xfId="58" applyFont="1" applyBorder="1" applyAlignment="1">
      <alignment horizontal="left"/>
      <protection/>
    </xf>
    <xf numFmtId="0" fontId="6" fillId="0" borderId="16" xfId="58" applyBorder="1" applyAlignment="1">
      <alignment horizontal="center"/>
      <protection/>
    </xf>
    <xf numFmtId="0" fontId="2" fillId="0" borderId="0" xfId="58" applyFont="1" applyBorder="1" applyAlignment="1">
      <alignment horizontal="left" vertical="center" wrapText="1"/>
      <protection/>
    </xf>
    <xf numFmtId="0" fontId="2" fillId="0" borderId="11" xfId="58" applyFont="1" applyBorder="1" applyAlignment="1">
      <alignment horizontal="left" vertical="center" wrapText="1"/>
      <protection/>
    </xf>
    <xf numFmtId="0" fontId="27" fillId="0" borderId="28" xfId="58" applyFont="1" applyBorder="1" applyAlignment="1">
      <alignment horizontal="center" wrapText="1"/>
      <protection/>
    </xf>
    <xf numFmtId="0" fontId="27" fillId="0" borderId="32" xfId="58" applyFont="1" applyBorder="1" applyAlignment="1">
      <alignment horizontal="center" wrapText="1"/>
      <protection/>
    </xf>
    <xf numFmtId="0" fontId="27" fillId="0" borderId="24" xfId="58" applyFont="1" applyBorder="1" applyAlignment="1">
      <alignment horizontal="center" wrapText="1"/>
      <protection/>
    </xf>
    <xf numFmtId="0" fontId="2" fillId="0" borderId="0" xfId="58" applyFont="1" applyBorder="1" applyAlignment="1">
      <alignment horizontal="right"/>
      <protection/>
    </xf>
    <xf numFmtId="0" fontId="29" fillId="0" borderId="0" xfId="58" applyFont="1" applyBorder="1" applyAlignment="1">
      <alignment horizontal="center"/>
      <protection/>
    </xf>
    <xf numFmtId="0" fontId="2" fillId="0" borderId="16" xfId="58" applyFont="1" applyBorder="1" applyAlignment="1">
      <alignment horizontal="center"/>
      <protection/>
    </xf>
    <xf numFmtId="0" fontId="19" fillId="0" borderId="0" xfId="58" applyFont="1" applyBorder="1" applyAlignment="1">
      <alignment horizontal="right"/>
      <protection/>
    </xf>
    <xf numFmtId="0" fontId="6" fillId="0" borderId="19" xfId="58" applyBorder="1" applyAlignment="1">
      <alignment horizontal="right"/>
      <protection/>
    </xf>
    <xf numFmtId="0" fontId="6" fillId="0" borderId="37" xfId="58" applyBorder="1" applyAlignment="1">
      <alignment horizontal="right"/>
      <protection/>
    </xf>
    <xf numFmtId="0" fontId="14" fillId="0" borderId="19" xfId="58" applyFont="1" applyBorder="1" applyAlignment="1">
      <alignment horizontal="right"/>
      <protection/>
    </xf>
    <xf numFmtId="0" fontId="14" fillId="0" borderId="37" xfId="58" applyFont="1" applyBorder="1" applyAlignment="1">
      <alignment horizontal="right"/>
      <protection/>
    </xf>
    <xf numFmtId="0" fontId="17" fillId="0" borderId="20" xfId="58" applyFont="1" applyBorder="1" applyAlignment="1">
      <alignment horizontal="center"/>
      <protection/>
    </xf>
    <xf numFmtId="0" fontId="17" fillId="0" borderId="0" xfId="58" applyFont="1" applyBorder="1" applyAlignment="1">
      <alignment horizontal="center"/>
      <protection/>
    </xf>
    <xf numFmtId="0" fontId="17" fillId="0" borderId="11" xfId="58" applyFont="1" applyBorder="1" applyAlignment="1">
      <alignment horizontal="center"/>
      <protection/>
    </xf>
    <xf numFmtId="0" fontId="18" fillId="0" borderId="20" xfId="58" applyFont="1" applyBorder="1" applyAlignment="1">
      <alignment horizontal="center"/>
      <protection/>
    </xf>
    <xf numFmtId="0" fontId="18" fillId="0" borderId="0" xfId="58" applyFont="1" applyBorder="1" applyAlignment="1">
      <alignment horizontal="center"/>
      <protection/>
    </xf>
    <xf numFmtId="0" fontId="18" fillId="0" borderId="11" xfId="58" applyFont="1" applyBorder="1" applyAlignment="1">
      <alignment horizontal="center"/>
      <protection/>
    </xf>
    <xf numFmtId="0" fontId="19" fillId="0" borderId="18" xfId="62" applyFont="1" applyBorder="1" applyAlignment="1">
      <alignment horizontal="center"/>
      <protection/>
    </xf>
    <xf numFmtId="0" fontId="19" fillId="0" borderId="19" xfId="62" applyFont="1" applyBorder="1" applyAlignment="1">
      <alignment horizontal="center"/>
      <protection/>
    </xf>
    <xf numFmtId="0" fontId="19" fillId="0" borderId="0" xfId="62" applyFont="1" applyBorder="1" applyAlignment="1">
      <alignment horizontal="center"/>
      <protection/>
    </xf>
    <xf numFmtId="0" fontId="14" fillId="0" borderId="20" xfId="62" applyFont="1" applyBorder="1" applyAlignment="1">
      <alignment horizontal="center"/>
      <protection/>
    </xf>
    <xf numFmtId="2" fontId="47" fillId="0" borderId="0" xfId="62" applyNumberFormat="1" applyFont="1" applyBorder="1" applyAlignment="1">
      <alignment horizontal="right"/>
      <protection/>
    </xf>
    <xf numFmtId="0" fontId="19" fillId="0" borderId="37" xfId="62" applyFont="1" applyBorder="1" applyAlignment="1">
      <alignment horizontal="center"/>
      <protection/>
    </xf>
    <xf numFmtId="0" fontId="2" fillId="0" borderId="18"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2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16" fillId="0" borderId="0" xfId="62" applyFont="1" applyBorder="1" applyAlignment="1">
      <alignment horizontal="left" wrapText="1"/>
      <protection/>
    </xf>
    <xf numFmtId="0" fontId="19" fillId="0" borderId="20" xfId="62" applyFont="1" applyBorder="1" applyAlignment="1">
      <alignment vertical="center"/>
      <protection/>
    </xf>
    <xf numFmtId="0" fontId="19" fillId="0" borderId="0" xfId="62" applyFont="1" applyBorder="1" applyAlignment="1">
      <alignment vertical="center"/>
      <protection/>
    </xf>
    <xf numFmtId="0" fontId="19" fillId="0" borderId="11" xfId="62" applyFont="1" applyBorder="1" applyAlignment="1">
      <alignment vertical="center"/>
      <protection/>
    </xf>
    <xf numFmtId="0" fontId="16" fillId="0" borderId="0" xfId="58" applyFont="1" applyAlignment="1">
      <alignment horizontal="left" vertical="top" wrapText="1"/>
      <protection/>
    </xf>
    <xf numFmtId="0" fontId="16" fillId="0" borderId="0" xfId="58" applyFont="1" applyAlignment="1">
      <alignment horizontal="left"/>
      <protection/>
    </xf>
    <xf numFmtId="0" fontId="34" fillId="0" borderId="0" xfId="58" applyFont="1" applyAlignment="1">
      <alignment horizontal="center" vertical="center" wrapText="1"/>
      <protection/>
    </xf>
    <xf numFmtId="0" fontId="34" fillId="0" borderId="0" xfId="58" applyFont="1" applyAlignment="1">
      <alignment horizontal="center"/>
      <protection/>
    </xf>
    <xf numFmtId="0" fontId="23" fillId="0" borderId="0" xfId="58" applyFont="1" applyAlignment="1">
      <alignment horizontal="left"/>
      <protection/>
    </xf>
    <xf numFmtId="0" fontId="23" fillId="0" borderId="0" xfId="58" applyFont="1" applyAlignment="1">
      <alignment horizontal="right"/>
      <protection/>
    </xf>
    <xf numFmtId="0" fontId="40" fillId="0" borderId="0" xfId="58" applyFont="1" applyAlignment="1">
      <alignment horizontal="center"/>
      <protection/>
    </xf>
    <xf numFmtId="0" fontId="16" fillId="0" borderId="0" xfId="58" applyFont="1" applyAlignment="1">
      <alignment horizontal="left" vertical="center"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2" xfId="54"/>
    <cellStyle name="Input" xfId="55"/>
    <cellStyle name="Linked Cell" xfId="56"/>
    <cellStyle name="Neutral" xfId="57"/>
    <cellStyle name="Normal 2" xfId="58"/>
    <cellStyle name="Normal 2 2" xfId="59"/>
    <cellStyle name="Normal 2 3" xfId="60"/>
    <cellStyle name="Normal 2 4" xfId="61"/>
    <cellStyle name="Normal 2 5" xfId="62"/>
    <cellStyle name="Normal 2_arr inc bill" xfId="63"/>
    <cellStyle name="Normal 3" xfId="64"/>
    <cellStyle name="Normal 3 2" xfId="65"/>
    <cellStyle name="Normal 3 3" xfId="66"/>
    <cellStyle name="Normal 4" xfId="67"/>
    <cellStyle name="Normal 4 2" xfId="68"/>
    <cellStyle name="Normal 5" xfId="69"/>
    <cellStyle name="Normal 6" xfId="70"/>
    <cellStyle name="Normal 7" xfId="71"/>
    <cellStyle name="Normal_New Microsoft Excel Worksheet" xfId="72"/>
    <cellStyle name="Normal_V.SREENIVASULU"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18</xdr:row>
      <xdr:rowOff>533400</xdr:rowOff>
    </xdr:from>
    <xdr:to>
      <xdr:col>0</xdr:col>
      <xdr:colOff>2171700</xdr:colOff>
      <xdr:row>24</xdr:row>
      <xdr:rowOff>19050</xdr:rowOff>
    </xdr:to>
    <xdr:pic>
      <xdr:nvPicPr>
        <xdr:cNvPr id="1" name="Picture 7" descr="suresh pp"/>
        <xdr:cNvPicPr preferRelativeResize="1">
          <a:picLocks noChangeAspect="1"/>
        </xdr:cNvPicPr>
      </xdr:nvPicPr>
      <xdr:blipFill>
        <a:blip r:embed="rId1"/>
        <a:stretch>
          <a:fillRect/>
        </a:stretch>
      </xdr:blipFill>
      <xdr:spPr>
        <a:xfrm>
          <a:off x="19050" y="5810250"/>
          <a:ext cx="2152650" cy="2771775"/>
        </a:xfrm>
        <a:prstGeom prst="rect">
          <a:avLst/>
        </a:prstGeom>
        <a:noFill/>
        <a:ln w="9525" cmpd="sng">
          <a:noFill/>
        </a:ln>
      </xdr:spPr>
    </xdr:pic>
    <xdr:clientData/>
  </xdr:twoCellAnchor>
  <xdr:twoCellAnchor editAs="oneCell">
    <xdr:from>
      <xdr:col>8</xdr:col>
      <xdr:colOff>142875</xdr:colOff>
      <xdr:row>11</xdr:row>
      <xdr:rowOff>247650</xdr:rowOff>
    </xdr:from>
    <xdr:to>
      <xdr:col>10</xdr:col>
      <xdr:colOff>2571750</xdr:colOff>
      <xdr:row>14</xdr:row>
      <xdr:rowOff>85725</xdr:rowOff>
    </xdr:to>
    <xdr:pic>
      <xdr:nvPicPr>
        <xdr:cNvPr id="2" name="Picture 2" descr="50000000.png"/>
        <xdr:cNvPicPr preferRelativeResize="1">
          <a:picLocks noChangeAspect="1"/>
        </xdr:cNvPicPr>
      </xdr:nvPicPr>
      <xdr:blipFill>
        <a:blip r:embed="rId2"/>
        <a:stretch>
          <a:fillRect/>
        </a:stretch>
      </xdr:blipFill>
      <xdr:spPr>
        <a:xfrm>
          <a:off x="4381500" y="3171825"/>
          <a:ext cx="3019425" cy="838200"/>
        </a:xfrm>
        <a:prstGeom prst="rect">
          <a:avLst/>
        </a:prstGeom>
        <a:noFill/>
        <a:ln w="9525" cmpd="sng">
          <a:noFill/>
        </a:ln>
      </xdr:spPr>
    </xdr:pic>
    <xdr:clientData/>
  </xdr:twoCellAnchor>
  <xdr:twoCellAnchor editAs="oneCell">
    <xdr:from>
      <xdr:col>10</xdr:col>
      <xdr:colOff>1847850</xdr:colOff>
      <xdr:row>11</xdr:row>
      <xdr:rowOff>247650</xdr:rowOff>
    </xdr:from>
    <xdr:to>
      <xdr:col>16</xdr:col>
      <xdr:colOff>85725</xdr:colOff>
      <xdr:row>14</xdr:row>
      <xdr:rowOff>85725</xdr:rowOff>
    </xdr:to>
    <xdr:pic>
      <xdr:nvPicPr>
        <xdr:cNvPr id="3" name="Picture 3" descr="50000000.png"/>
        <xdr:cNvPicPr preferRelativeResize="1">
          <a:picLocks noChangeAspect="1"/>
        </xdr:cNvPicPr>
      </xdr:nvPicPr>
      <xdr:blipFill>
        <a:blip r:embed="rId2"/>
        <a:stretch>
          <a:fillRect/>
        </a:stretch>
      </xdr:blipFill>
      <xdr:spPr>
        <a:xfrm>
          <a:off x="6677025" y="3171825"/>
          <a:ext cx="3019425" cy="838200"/>
        </a:xfrm>
        <a:prstGeom prst="rect">
          <a:avLst/>
        </a:prstGeom>
        <a:noFill/>
        <a:ln w="9525" cmpd="sng">
          <a:noFill/>
        </a:ln>
      </xdr:spPr>
    </xdr:pic>
    <xdr:clientData/>
  </xdr:twoCellAnchor>
  <xdr:twoCellAnchor editAs="oneCell">
    <xdr:from>
      <xdr:col>14</xdr:col>
      <xdr:colOff>95250</xdr:colOff>
      <xdr:row>11</xdr:row>
      <xdr:rowOff>247650</xdr:rowOff>
    </xdr:from>
    <xdr:to>
      <xdr:col>21</xdr:col>
      <xdr:colOff>447675</xdr:colOff>
      <xdr:row>14</xdr:row>
      <xdr:rowOff>85725</xdr:rowOff>
    </xdr:to>
    <xdr:pic>
      <xdr:nvPicPr>
        <xdr:cNvPr id="4" name="Picture 4" descr="50000000.png"/>
        <xdr:cNvPicPr preferRelativeResize="1">
          <a:picLocks noChangeAspect="1"/>
        </xdr:cNvPicPr>
      </xdr:nvPicPr>
      <xdr:blipFill>
        <a:blip r:embed="rId2"/>
        <a:stretch>
          <a:fillRect/>
        </a:stretch>
      </xdr:blipFill>
      <xdr:spPr>
        <a:xfrm>
          <a:off x="8943975" y="3171825"/>
          <a:ext cx="3019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35</xdr:row>
      <xdr:rowOff>66675</xdr:rowOff>
    </xdr:from>
    <xdr:to>
      <xdr:col>21</xdr:col>
      <xdr:colOff>85725</xdr:colOff>
      <xdr:row>39</xdr:row>
      <xdr:rowOff>57150</xdr:rowOff>
    </xdr:to>
    <xdr:sp>
      <xdr:nvSpPr>
        <xdr:cNvPr id="1" name="Oval 1"/>
        <xdr:cNvSpPr>
          <a:spLocks/>
        </xdr:cNvSpPr>
      </xdr:nvSpPr>
      <xdr:spPr>
        <a:xfrm>
          <a:off x="4486275" y="8543925"/>
          <a:ext cx="971550" cy="9620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Treasury      
</a:t>
          </a:r>
          <a:r>
            <a:rPr lang="en-US" cap="none" sz="1100" b="0" i="0" u="none" baseline="0">
              <a:solidFill>
                <a:srgbClr val="000000"/>
              </a:solidFill>
            </a:rPr>
            <a:t>   Seal
</a:t>
          </a: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39</xdr:row>
      <xdr:rowOff>104775</xdr:rowOff>
    </xdr:from>
    <xdr:to>
      <xdr:col>5</xdr:col>
      <xdr:colOff>104775</xdr:colOff>
      <xdr:row>44</xdr:row>
      <xdr:rowOff>66675</xdr:rowOff>
    </xdr:to>
    <xdr:sp>
      <xdr:nvSpPr>
        <xdr:cNvPr id="1" name="Oval 3"/>
        <xdr:cNvSpPr>
          <a:spLocks/>
        </xdr:cNvSpPr>
      </xdr:nvSpPr>
      <xdr:spPr>
        <a:xfrm>
          <a:off x="390525" y="7572375"/>
          <a:ext cx="819150" cy="685800"/>
        </a:xfrm>
        <a:prstGeom prst="ellipse">
          <a:avLst/>
        </a:prstGeom>
        <a:solidFill>
          <a:srgbClr val="FFFFFF"/>
        </a:solidFill>
        <a:ln w="12700" cmpd="sng">
          <a:solidFill>
            <a:srgbClr val="000000"/>
          </a:solidFill>
          <a:headEnd type="none"/>
          <a:tailEnd type="none"/>
        </a:ln>
      </xdr:spPr>
      <xdr:txBody>
        <a:bodyPr vertOverflow="clip" wrap="square" lIns="91440" tIns="45720" rIns="91440" bIns="45720" anchor="ctr"/>
        <a:p>
          <a:pPr algn="ctr">
            <a:defRPr/>
          </a:pPr>
          <a:r>
            <a:rPr lang="en-US" cap="none" sz="1050" b="0" i="0" u="none" baseline="0">
              <a:solidFill>
                <a:srgbClr val="000000"/>
              </a:solidFill>
              <a:latin typeface="Calibri"/>
              <a:ea typeface="Calibri"/>
              <a:cs typeface="Calibri"/>
            </a:rPr>
            <a:t>DDO
</a:t>
          </a:r>
          <a:r>
            <a:rPr lang="en-US" cap="none" sz="1050" b="0" i="0" u="none" baseline="0">
              <a:solidFill>
                <a:srgbClr val="000000"/>
              </a:solidFill>
              <a:latin typeface="Calibri"/>
              <a:ea typeface="Calibri"/>
              <a:cs typeface="Calibri"/>
            </a:rPr>
            <a:t>Seal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46</xdr:row>
      <xdr:rowOff>47625</xdr:rowOff>
    </xdr:from>
    <xdr:to>
      <xdr:col>1</xdr:col>
      <xdr:colOff>1228725</xdr:colOff>
      <xdr:row>50</xdr:row>
      <xdr:rowOff>114300</xdr:rowOff>
    </xdr:to>
    <xdr:sp>
      <xdr:nvSpPr>
        <xdr:cNvPr id="1" name="Oval 1"/>
        <xdr:cNvSpPr>
          <a:spLocks/>
        </xdr:cNvSpPr>
      </xdr:nvSpPr>
      <xdr:spPr>
        <a:xfrm>
          <a:off x="533400" y="10144125"/>
          <a:ext cx="1009650" cy="9239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1" i="0" u="none" baseline="0">
              <a:solidFill>
                <a:srgbClr val="000000"/>
              </a:solidFill>
            </a:rPr>
            <a:t>NBST/
</a:t>
          </a:r>
          <a:r>
            <a:rPr lang="en-US" cap="none" sz="1000" b="1" i="0" u="none" baseline="0">
              <a:solidFill>
                <a:srgbClr val="000000"/>
              </a:solidFill>
            </a:rPr>
            <a:t>Bank
</a:t>
          </a:r>
          <a:r>
            <a:rPr lang="en-US" cap="none" sz="1000" b="1" i="0" u="none" baseline="0">
              <a:solidFill>
                <a:srgbClr val="000000"/>
              </a:solidFill>
            </a:rPr>
            <a:t> seal
</a:t>
          </a:r>
        </a:p>
      </xdr:txBody>
    </xdr:sp>
    <xdr:clientData/>
  </xdr:twoCellAnchor>
  <xdr:twoCellAnchor>
    <xdr:from>
      <xdr:col>12</xdr:col>
      <xdr:colOff>285750</xdr:colOff>
      <xdr:row>28</xdr:row>
      <xdr:rowOff>9525</xdr:rowOff>
    </xdr:from>
    <xdr:to>
      <xdr:col>13</xdr:col>
      <xdr:colOff>0</xdr:colOff>
      <xdr:row>28</xdr:row>
      <xdr:rowOff>276225</xdr:rowOff>
    </xdr:to>
    <xdr:sp>
      <xdr:nvSpPr>
        <xdr:cNvPr id="2" name="Rectangle 5"/>
        <xdr:cNvSpPr>
          <a:spLocks/>
        </xdr:cNvSpPr>
      </xdr:nvSpPr>
      <xdr:spPr>
        <a:xfrm>
          <a:off x="5648325" y="6048375"/>
          <a:ext cx="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000000"/>
              </a:solidFill>
            </a:rPr>
            <a:t>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for%20extended%20edition\10-04-10%20retrail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imited%20edtion\box%20it\10-04-14%20FINAL%20STEPS%20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undeep%209603050832\Dreams%20N%20Deeds\Ozymandias9603050832%202\3.My%20school%20N\MY%20SCHOOL\2009-10\Salarybills\jegurupadu%20salaries\september-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W"/>
      <sheetName val="Annexure"/>
      <sheetName val="Proceeding"/>
      <sheetName val="Appendix"/>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W"/>
      <sheetName val="Annexure"/>
      <sheetName val="Proceeding"/>
      <sheetName val="Appendix"/>
    </sheetNames>
    <sheetDataSet>
      <sheetData sheetId="0">
        <row r="12">
          <cell r="DB12">
            <v>39630</v>
          </cell>
          <cell r="DC12">
            <v>2008</v>
          </cell>
          <cell r="DD12" t="str">
            <v>Jul</v>
          </cell>
          <cell r="DE12">
            <v>31</v>
          </cell>
          <cell r="DF12">
            <v>42.39</v>
          </cell>
          <cell r="DG12">
            <v>0</v>
          </cell>
          <cell r="DH12">
            <v>0</v>
          </cell>
          <cell r="DI12">
            <v>30</v>
          </cell>
          <cell r="DJ12">
            <v>4000</v>
          </cell>
          <cell r="DK12">
            <v>8000</v>
          </cell>
          <cell r="DL12">
            <v>500</v>
          </cell>
          <cell r="DM12">
            <v>1000</v>
          </cell>
          <cell r="DO12">
            <v>400</v>
          </cell>
          <cell r="DP12">
            <v>500</v>
          </cell>
          <cell r="DQ12">
            <v>40</v>
          </cell>
          <cell r="DR12">
            <v>50</v>
          </cell>
          <cell r="IB12" t="str">
            <v>Sri.</v>
          </cell>
        </row>
        <row r="13">
          <cell r="DB13">
            <v>39661</v>
          </cell>
          <cell r="DC13">
            <v>2008</v>
          </cell>
          <cell r="DD13" t="str">
            <v>Aug</v>
          </cell>
          <cell r="DE13">
            <v>31</v>
          </cell>
          <cell r="DF13">
            <v>42.39</v>
          </cell>
          <cell r="DG13">
            <v>0</v>
          </cell>
          <cell r="DH13">
            <v>0</v>
          </cell>
          <cell r="DI13">
            <v>30</v>
          </cell>
          <cell r="DJ13">
            <v>4000</v>
          </cell>
          <cell r="DK13">
            <v>8000</v>
          </cell>
          <cell r="DL13">
            <v>500</v>
          </cell>
          <cell r="DM13">
            <v>1000</v>
          </cell>
          <cell r="DO13">
            <v>400</v>
          </cell>
          <cell r="DP13">
            <v>500</v>
          </cell>
          <cell r="DQ13">
            <v>40</v>
          </cell>
          <cell r="DR13">
            <v>50</v>
          </cell>
          <cell r="IB13" t="str">
            <v>Smt.</v>
          </cell>
        </row>
        <row r="14">
          <cell r="DB14">
            <v>39692</v>
          </cell>
          <cell r="DC14">
            <v>2008</v>
          </cell>
          <cell r="DD14" t="str">
            <v>Sep</v>
          </cell>
          <cell r="DE14">
            <v>30</v>
          </cell>
          <cell r="DF14">
            <v>42.39</v>
          </cell>
          <cell r="DG14">
            <v>0</v>
          </cell>
          <cell r="DH14">
            <v>0</v>
          </cell>
          <cell r="DI14">
            <v>30</v>
          </cell>
          <cell r="DJ14">
            <v>4000</v>
          </cell>
          <cell r="DK14">
            <v>8000</v>
          </cell>
          <cell r="DL14">
            <v>500</v>
          </cell>
          <cell r="DM14">
            <v>1000</v>
          </cell>
          <cell r="DO14">
            <v>400</v>
          </cell>
          <cell r="DP14">
            <v>500</v>
          </cell>
          <cell r="DQ14">
            <v>40</v>
          </cell>
          <cell r="DR14">
            <v>50</v>
          </cell>
          <cell r="IB14" t="str">
            <v>Kum.</v>
          </cell>
        </row>
        <row r="15">
          <cell r="DB15">
            <v>39722</v>
          </cell>
          <cell r="DC15">
            <v>2008</v>
          </cell>
          <cell r="DD15" t="str">
            <v>Oct</v>
          </cell>
          <cell r="DE15">
            <v>31</v>
          </cell>
          <cell r="DF15">
            <v>42.39</v>
          </cell>
          <cell r="DG15">
            <v>0</v>
          </cell>
          <cell r="DH15">
            <v>15</v>
          </cell>
          <cell r="DI15">
            <v>30</v>
          </cell>
          <cell r="DJ15">
            <v>4000</v>
          </cell>
          <cell r="DK15">
            <v>8000</v>
          </cell>
          <cell r="DL15">
            <v>500</v>
          </cell>
          <cell r="DM15">
            <v>1000</v>
          </cell>
          <cell r="DO15">
            <v>400</v>
          </cell>
          <cell r="DP15">
            <v>500</v>
          </cell>
          <cell r="DQ15">
            <v>40</v>
          </cell>
          <cell r="DR15">
            <v>50</v>
          </cell>
          <cell r="IB15" t="str">
            <v>Mr.</v>
          </cell>
        </row>
        <row r="16">
          <cell r="DB16">
            <v>39753</v>
          </cell>
          <cell r="DC16">
            <v>2008</v>
          </cell>
          <cell r="DD16" t="str">
            <v>Nov</v>
          </cell>
          <cell r="DE16">
            <v>30</v>
          </cell>
          <cell r="DF16">
            <v>42.39</v>
          </cell>
          <cell r="DG16">
            <v>0</v>
          </cell>
          <cell r="DH16">
            <v>15</v>
          </cell>
          <cell r="DI16">
            <v>30</v>
          </cell>
          <cell r="DJ16">
            <v>4000</v>
          </cell>
          <cell r="DK16">
            <v>8000</v>
          </cell>
          <cell r="DL16">
            <v>500</v>
          </cell>
          <cell r="DM16">
            <v>1000</v>
          </cell>
          <cell r="DO16">
            <v>400</v>
          </cell>
          <cell r="DP16">
            <v>500</v>
          </cell>
          <cell r="DQ16">
            <v>40</v>
          </cell>
          <cell r="DR16">
            <v>50</v>
          </cell>
          <cell r="IB16" t="str">
            <v>Miss.</v>
          </cell>
        </row>
        <row r="17">
          <cell r="DB17">
            <v>39783</v>
          </cell>
          <cell r="DC17">
            <v>2008</v>
          </cell>
          <cell r="DD17" t="str">
            <v>Dec</v>
          </cell>
          <cell r="DE17">
            <v>31</v>
          </cell>
          <cell r="DF17">
            <v>42.39</v>
          </cell>
          <cell r="DG17">
            <v>0</v>
          </cell>
          <cell r="DH17">
            <v>15</v>
          </cell>
          <cell r="DI17">
            <v>30</v>
          </cell>
          <cell r="DJ17">
            <v>4000</v>
          </cell>
          <cell r="DK17">
            <v>8000</v>
          </cell>
          <cell r="DL17">
            <v>500</v>
          </cell>
          <cell r="DM17">
            <v>1000</v>
          </cell>
          <cell r="DO17">
            <v>400</v>
          </cell>
          <cell r="DP17">
            <v>500</v>
          </cell>
          <cell r="DQ17">
            <v>40</v>
          </cell>
          <cell r="DR17">
            <v>50</v>
          </cell>
          <cell r="IB17" t="str">
            <v>Mrs.</v>
          </cell>
        </row>
        <row r="18">
          <cell r="DB18">
            <v>39814</v>
          </cell>
          <cell r="DC18">
            <v>2009</v>
          </cell>
          <cell r="DD18" t="str">
            <v>Jan</v>
          </cell>
          <cell r="DE18">
            <v>31</v>
          </cell>
          <cell r="DF18">
            <v>51.81</v>
          </cell>
          <cell r="DG18">
            <v>5.136</v>
          </cell>
          <cell r="DH18">
            <v>22</v>
          </cell>
          <cell r="DI18">
            <v>30</v>
          </cell>
          <cell r="DJ18">
            <v>4000</v>
          </cell>
          <cell r="DK18">
            <v>8000</v>
          </cell>
          <cell r="DL18">
            <v>500</v>
          </cell>
          <cell r="DM18">
            <v>1000</v>
          </cell>
          <cell r="DO18">
            <v>400</v>
          </cell>
          <cell r="DP18">
            <v>500</v>
          </cell>
          <cell r="DQ18">
            <v>40</v>
          </cell>
          <cell r="DR18">
            <v>50</v>
          </cell>
          <cell r="IF18">
            <v>10</v>
          </cell>
        </row>
        <row r="19">
          <cell r="DB19">
            <v>39845</v>
          </cell>
          <cell r="DC19">
            <v>2009</v>
          </cell>
          <cell r="DD19" t="str">
            <v>Feb</v>
          </cell>
          <cell r="DE19">
            <v>28</v>
          </cell>
          <cell r="DF19">
            <v>51.81</v>
          </cell>
          <cell r="DG19">
            <v>5.136</v>
          </cell>
          <cell r="DH19">
            <v>22</v>
          </cell>
          <cell r="DI19">
            <v>21.07</v>
          </cell>
          <cell r="DJ19">
            <v>4000</v>
          </cell>
          <cell r="DK19">
            <v>8000</v>
          </cell>
          <cell r="DL19">
            <v>89</v>
          </cell>
          <cell r="DM19">
            <v>179</v>
          </cell>
          <cell r="DO19">
            <v>400</v>
          </cell>
          <cell r="DP19">
            <v>500</v>
          </cell>
          <cell r="DQ19">
            <v>40</v>
          </cell>
          <cell r="DR19">
            <v>50</v>
          </cell>
          <cell r="IF19">
            <v>12.5</v>
          </cell>
        </row>
        <row r="20">
          <cell r="DB20">
            <v>39873</v>
          </cell>
          <cell r="DC20">
            <v>2009</v>
          </cell>
          <cell r="DD20" t="str">
            <v>Mar</v>
          </cell>
          <cell r="DE20">
            <v>31</v>
          </cell>
          <cell r="DF20">
            <v>51.81</v>
          </cell>
          <cell r="DG20">
            <v>5.136</v>
          </cell>
          <cell r="DH20">
            <v>22</v>
          </cell>
          <cell r="DI20">
            <v>20</v>
          </cell>
          <cell r="DJ20">
            <v>4000</v>
          </cell>
          <cell r="DK20">
            <v>8000</v>
          </cell>
          <cell r="DL20">
            <v>0</v>
          </cell>
          <cell r="DM20">
            <v>0</v>
          </cell>
          <cell r="DO20">
            <v>400</v>
          </cell>
          <cell r="DP20">
            <v>500</v>
          </cell>
          <cell r="DQ20">
            <v>60</v>
          </cell>
          <cell r="DR20">
            <v>75</v>
          </cell>
          <cell r="IF20">
            <v>20</v>
          </cell>
        </row>
        <row r="21">
          <cell r="DB21">
            <v>39904</v>
          </cell>
          <cell r="DC21">
            <v>2009</v>
          </cell>
          <cell r="DD21" t="str">
            <v>Apr</v>
          </cell>
          <cell r="DE21">
            <v>30</v>
          </cell>
          <cell r="DF21">
            <v>51.81</v>
          </cell>
          <cell r="DG21">
            <v>5.136</v>
          </cell>
          <cell r="DH21">
            <v>22</v>
          </cell>
          <cell r="DI21">
            <v>20</v>
          </cell>
          <cell r="DJ21">
            <v>4000</v>
          </cell>
          <cell r="DK21">
            <v>8000</v>
          </cell>
          <cell r="DL21">
            <v>0</v>
          </cell>
          <cell r="DM21">
            <v>0</v>
          </cell>
          <cell r="DO21">
            <v>450</v>
          </cell>
          <cell r="DP21">
            <v>550</v>
          </cell>
          <cell r="DQ21">
            <v>60</v>
          </cell>
          <cell r="DR21">
            <v>75</v>
          </cell>
          <cell r="IF21">
            <v>30</v>
          </cell>
        </row>
        <row r="22">
          <cell r="DB22">
            <v>39934</v>
          </cell>
          <cell r="DC22">
            <v>2009</v>
          </cell>
          <cell r="DD22" t="str">
            <v>May</v>
          </cell>
          <cell r="DE22">
            <v>31</v>
          </cell>
          <cell r="DF22">
            <v>51.81</v>
          </cell>
          <cell r="DG22">
            <v>5.136</v>
          </cell>
          <cell r="DH22">
            <v>22</v>
          </cell>
          <cell r="DI22">
            <v>20</v>
          </cell>
          <cell r="DJ22">
            <v>4000</v>
          </cell>
          <cell r="DK22">
            <v>8000</v>
          </cell>
          <cell r="DL22">
            <v>0</v>
          </cell>
          <cell r="DM22">
            <v>0</v>
          </cell>
          <cell r="DO22">
            <v>500</v>
          </cell>
          <cell r="DP22">
            <v>600</v>
          </cell>
          <cell r="DQ22">
            <v>60</v>
          </cell>
          <cell r="DR22">
            <v>75</v>
          </cell>
        </row>
        <row r="23">
          <cell r="DB23">
            <v>39965</v>
          </cell>
          <cell r="DC23">
            <v>2009</v>
          </cell>
          <cell r="DD23" t="str">
            <v>Jun</v>
          </cell>
          <cell r="DE23">
            <v>30</v>
          </cell>
          <cell r="DF23">
            <v>51.81</v>
          </cell>
          <cell r="DG23">
            <v>5.136</v>
          </cell>
          <cell r="DH23">
            <v>22</v>
          </cell>
          <cell r="DI23">
            <v>20</v>
          </cell>
          <cell r="DJ23">
            <v>4000</v>
          </cell>
          <cell r="DK23">
            <v>8000</v>
          </cell>
          <cell r="DL23">
            <v>0</v>
          </cell>
          <cell r="DM23">
            <v>0</v>
          </cell>
          <cell r="DO23">
            <v>500</v>
          </cell>
          <cell r="DP23">
            <v>600</v>
          </cell>
          <cell r="DQ23">
            <v>60</v>
          </cell>
          <cell r="DR23">
            <v>75</v>
          </cell>
        </row>
        <row r="24">
          <cell r="DB24">
            <v>39995</v>
          </cell>
          <cell r="DC24">
            <v>2009</v>
          </cell>
          <cell r="DD24" t="str">
            <v>Jul</v>
          </cell>
          <cell r="DE24">
            <v>31</v>
          </cell>
          <cell r="DF24">
            <v>60.288</v>
          </cell>
          <cell r="DG24">
            <v>9.416</v>
          </cell>
          <cell r="DH24">
            <v>22</v>
          </cell>
          <cell r="DI24">
            <v>20</v>
          </cell>
          <cell r="DJ24">
            <v>4000</v>
          </cell>
          <cell r="DK24">
            <v>8000</v>
          </cell>
          <cell r="DL24">
            <v>0</v>
          </cell>
          <cell r="DM24">
            <v>0</v>
          </cell>
          <cell r="DO24">
            <v>500</v>
          </cell>
          <cell r="DP24">
            <v>600</v>
          </cell>
          <cell r="DQ24">
            <v>60</v>
          </cell>
          <cell r="DR24">
            <v>75</v>
          </cell>
        </row>
        <row r="25">
          <cell r="DB25">
            <v>40026</v>
          </cell>
          <cell r="DC25">
            <v>2009</v>
          </cell>
          <cell r="DD25" t="str">
            <v>Aug</v>
          </cell>
          <cell r="DE25">
            <v>31</v>
          </cell>
          <cell r="DF25">
            <v>60.288</v>
          </cell>
          <cell r="DG25">
            <v>9.416</v>
          </cell>
          <cell r="DH25">
            <v>22</v>
          </cell>
          <cell r="DI25">
            <v>13.23</v>
          </cell>
          <cell r="DJ25">
            <v>4000</v>
          </cell>
          <cell r="DK25">
            <v>8000</v>
          </cell>
          <cell r="DL25">
            <v>0</v>
          </cell>
          <cell r="DM25">
            <v>0</v>
          </cell>
          <cell r="DO25">
            <v>500</v>
          </cell>
          <cell r="DP25">
            <v>600</v>
          </cell>
          <cell r="DQ25">
            <v>60</v>
          </cell>
          <cell r="DR25">
            <v>75</v>
          </cell>
        </row>
        <row r="26">
          <cell r="DB26">
            <v>40057</v>
          </cell>
          <cell r="DC26">
            <v>2009</v>
          </cell>
          <cell r="DD26" t="str">
            <v>Sep</v>
          </cell>
          <cell r="DE26">
            <v>30</v>
          </cell>
          <cell r="DF26">
            <v>60.288</v>
          </cell>
          <cell r="DG26">
            <v>9.416</v>
          </cell>
          <cell r="DH26">
            <v>22</v>
          </cell>
          <cell r="DI26">
            <v>10</v>
          </cell>
          <cell r="DJ26">
            <v>4000</v>
          </cell>
          <cell r="DK26">
            <v>8000</v>
          </cell>
          <cell r="DL26">
            <v>0</v>
          </cell>
          <cell r="DM26">
            <v>0</v>
          </cell>
          <cell r="DO26">
            <v>500</v>
          </cell>
          <cell r="DP26">
            <v>600</v>
          </cell>
          <cell r="DQ26">
            <v>60</v>
          </cell>
          <cell r="DR26">
            <v>75</v>
          </cell>
          <cell r="IG26" t="str">
            <v>YES</v>
          </cell>
        </row>
        <row r="27">
          <cell r="DB27">
            <v>40087</v>
          </cell>
          <cell r="DC27">
            <v>2009</v>
          </cell>
          <cell r="DD27" t="str">
            <v>Oct</v>
          </cell>
          <cell r="DE27">
            <v>31</v>
          </cell>
          <cell r="DF27">
            <v>60.288</v>
          </cell>
          <cell r="DG27">
            <v>9.416</v>
          </cell>
          <cell r="DH27">
            <v>22</v>
          </cell>
          <cell r="DI27">
            <v>10</v>
          </cell>
          <cell r="DJ27">
            <v>4000</v>
          </cell>
          <cell r="DK27">
            <v>8000</v>
          </cell>
          <cell r="DL27">
            <v>0</v>
          </cell>
          <cell r="DM27">
            <v>0</v>
          </cell>
          <cell r="DO27">
            <v>500</v>
          </cell>
          <cell r="DP27">
            <v>600</v>
          </cell>
          <cell r="DQ27">
            <v>60</v>
          </cell>
          <cell r="DR27">
            <v>75</v>
          </cell>
          <cell r="IG27" t="str">
            <v>NO</v>
          </cell>
        </row>
        <row r="28">
          <cell r="DB28">
            <v>40118</v>
          </cell>
          <cell r="DC28">
            <v>2009</v>
          </cell>
          <cell r="DD28" t="str">
            <v>Nov</v>
          </cell>
          <cell r="DE28">
            <v>30</v>
          </cell>
          <cell r="DF28">
            <v>60.288</v>
          </cell>
          <cell r="DG28">
            <v>9.416</v>
          </cell>
          <cell r="DH28">
            <v>22</v>
          </cell>
          <cell r="DI28">
            <v>10</v>
          </cell>
          <cell r="DJ28">
            <v>4000</v>
          </cell>
          <cell r="DK28">
            <v>8000</v>
          </cell>
          <cell r="DL28">
            <v>0</v>
          </cell>
          <cell r="DM28">
            <v>0</v>
          </cell>
          <cell r="DO28">
            <v>500</v>
          </cell>
          <cell r="DP28">
            <v>600</v>
          </cell>
          <cell r="DQ28">
            <v>60</v>
          </cell>
          <cell r="DR28">
            <v>75</v>
          </cell>
        </row>
        <row r="29">
          <cell r="DB29">
            <v>40148</v>
          </cell>
          <cell r="DC29">
            <v>2009</v>
          </cell>
          <cell r="DD29" t="str">
            <v>Dec</v>
          </cell>
          <cell r="DE29">
            <v>31</v>
          </cell>
          <cell r="DF29">
            <v>60.288</v>
          </cell>
          <cell r="DG29">
            <v>9.416</v>
          </cell>
          <cell r="DH29">
            <v>22</v>
          </cell>
          <cell r="DI29">
            <v>10</v>
          </cell>
          <cell r="DJ29">
            <v>4000</v>
          </cell>
          <cell r="DK29">
            <v>8000</v>
          </cell>
          <cell r="DL29">
            <v>0</v>
          </cell>
          <cell r="DM29">
            <v>0</v>
          </cell>
          <cell r="DO29">
            <v>500</v>
          </cell>
          <cell r="DP29">
            <v>600</v>
          </cell>
          <cell r="DQ29">
            <v>60</v>
          </cell>
          <cell r="DR29">
            <v>75</v>
          </cell>
        </row>
        <row r="30">
          <cell r="DB30">
            <v>40179</v>
          </cell>
          <cell r="DC30">
            <v>2010</v>
          </cell>
          <cell r="DD30" t="str">
            <v>Jan</v>
          </cell>
          <cell r="DE30">
            <v>31</v>
          </cell>
          <cell r="DF30">
            <v>60.288</v>
          </cell>
          <cell r="DG30">
            <v>9.416</v>
          </cell>
          <cell r="DH30">
            <v>22</v>
          </cell>
          <cell r="DI30">
            <v>10</v>
          </cell>
          <cell r="DJ30">
            <v>4000</v>
          </cell>
          <cell r="DK30">
            <v>8000</v>
          </cell>
          <cell r="DL30">
            <v>0</v>
          </cell>
          <cell r="DM30">
            <v>0</v>
          </cell>
          <cell r="DO30">
            <v>500</v>
          </cell>
          <cell r="DP30">
            <v>600</v>
          </cell>
          <cell r="DQ30">
            <v>60</v>
          </cell>
          <cell r="DR30">
            <v>75</v>
          </cell>
        </row>
        <row r="31">
          <cell r="DB31">
            <v>40210</v>
          </cell>
          <cell r="DC31">
            <v>2010</v>
          </cell>
          <cell r="DD31" t="str">
            <v>Feb</v>
          </cell>
          <cell r="DE31">
            <v>28</v>
          </cell>
          <cell r="DF31">
            <v>60.288</v>
          </cell>
          <cell r="DG31">
            <v>9.416</v>
          </cell>
          <cell r="DH31">
            <v>22</v>
          </cell>
          <cell r="DI31">
            <v>10</v>
          </cell>
          <cell r="DJ31">
            <v>4000</v>
          </cell>
          <cell r="DK31">
            <v>8000</v>
          </cell>
          <cell r="DL31">
            <v>0</v>
          </cell>
          <cell r="DM31">
            <v>0</v>
          </cell>
          <cell r="DO31">
            <v>300</v>
          </cell>
          <cell r="DP31">
            <v>400</v>
          </cell>
          <cell r="DQ31">
            <v>60</v>
          </cell>
          <cell r="DR31">
            <v>75</v>
          </cell>
        </row>
        <row r="32">
          <cell r="DB32">
            <v>40238</v>
          </cell>
          <cell r="DC32">
            <v>2010</v>
          </cell>
          <cell r="DD32" t="str">
            <v>Mar</v>
          </cell>
          <cell r="DE32">
            <v>31</v>
          </cell>
          <cell r="DF32">
            <v>60.288</v>
          </cell>
          <cell r="DG32">
            <v>9.416</v>
          </cell>
          <cell r="DH32">
            <v>22</v>
          </cell>
          <cell r="DI32">
            <v>10</v>
          </cell>
          <cell r="DJ32">
            <v>4000</v>
          </cell>
          <cell r="DK32">
            <v>8000</v>
          </cell>
          <cell r="DL32">
            <v>0</v>
          </cell>
          <cell r="DM32">
            <v>0</v>
          </cell>
          <cell r="DO32">
            <v>300</v>
          </cell>
          <cell r="DP32">
            <v>400</v>
          </cell>
          <cell r="DQ32">
            <v>60</v>
          </cell>
          <cell r="DR32">
            <v>75</v>
          </cell>
        </row>
        <row r="33">
          <cell r="DB33">
            <v>40269</v>
          </cell>
          <cell r="DC33">
            <v>2010</v>
          </cell>
          <cell r="DD33" t="str">
            <v>Apr</v>
          </cell>
          <cell r="DE33">
            <v>30</v>
          </cell>
          <cell r="DF33">
            <v>60.288</v>
          </cell>
          <cell r="DG33">
            <v>9.416</v>
          </cell>
          <cell r="DH33">
            <v>22</v>
          </cell>
          <cell r="DI33">
            <v>10</v>
          </cell>
          <cell r="DJ33">
            <v>4000</v>
          </cell>
          <cell r="DK33">
            <v>8000</v>
          </cell>
          <cell r="DL33">
            <v>0</v>
          </cell>
          <cell r="DM33">
            <v>0</v>
          </cell>
          <cell r="DO33">
            <v>300</v>
          </cell>
          <cell r="DP33">
            <v>400</v>
          </cell>
          <cell r="DQ33">
            <v>60</v>
          </cell>
          <cell r="DR33">
            <v>75</v>
          </cell>
        </row>
        <row r="34">
          <cell r="DB34">
            <v>40299</v>
          </cell>
          <cell r="DC34">
            <v>2010</v>
          </cell>
          <cell r="DD34" t="str">
            <v>May</v>
          </cell>
          <cell r="DE34">
            <v>31</v>
          </cell>
          <cell r="DF34">
            <v>60.288</v>
          </cell>
          <cell r="DG34">
            <v>9.416</v>
          </cell>
          <cell r="DH34">
            <v>22</v>
          </cell>
          <cell r="DI34">
            <v>10</v>
          </cell>
          <cell r="DJ34">
            <v>4000</v>
          </cell>
          <cell r="DK34">
            <v>8000</v>
          </cell>
          <cell r="DL34">
            <v>0</v>
          </cell>
          <cell r="DM34">
            <v>0</v>
          </cell>
          <cell r="DO34">
            <v>300</v>
          </cell>
          <cell r="DP34">
            <v>400</v>
          </cell>
          <cell r="DQ34">
            <v>60</v>
          </cell>
          <cell r="DR34">
            <v>75</v>
          </cell>
        </row>
        <row r="35">
          <cell r="DB35">
            <v>40330</v>
          </cell>
          <cell r="DC35">
            <v>2010</v>
          </cell>
          <cell r="DD35" t="str">
            <v>Jun</v>
          </cell>
          <cell r="DE35">
            <v>30</v>
          </cell>
          <cell r="DF35">
            <v>60.288</v>
          </cell>
          <cell r="DG35">
            <v>9.416</v>
          </cell>
          <cell r="DH35">
            <v>22</v>
          </cell>
          <cell r="DI35">
            <v>10</v>
          </cell>
          <cell r="DJ35">
            <v>4000</v>
          </cell>
          <cell r="DK35">
            <v>8000</v>
          </cell>
          <cell r="DL35">
            <v>0</v>
          </cell>
          <cell r="DM35">
            <v>0</v>
          </cell>
          <cell r="DO35">
            <v>300</v>
          </cell>
          <cell r="DP35">
            <v>400</v>
          </cell>
          <cell r="DQ35">
            <v>60</v>
          </cell>
          <cell r="DR35">
            <v>75</v>
          </cell>
        </row>
        <row r="36">
          <cell r="DB36">
            <v>40360</v>
          </cell>
          <cell r="DC36">
            <v>2010</v>
          </cell>
          <cell r="DD36" t="str">
            <v>Jul</v>
          </cell>
          <cell r="DE36">
            <v>31</v>
          </cell>
          <cell r="DF36">
            <v>60.288</v>
          </cell>
          <cell r="DG36">
            <v>9.416</v>
          </cell>
          <cell r="DH36">
            <v>22</v>
          </cell>
          <cell r="DI36">
            <v>10</v>
          </cell>
          <cell r="DJ36">
            <v>4000</v>
          </cell>
          <cell r="DK36">
            <v>8000</v>
          </cell>
          <cell r="DL36">
            <v>0</v>
          </cell>
          <cell r="DM36">
            <v>0</v>
          </cell>
          <cell r="DO36">
            <v>300</v>
          </cell>
          <cell r="DP36">
            <v>400</v>
          </cell>
          <cell r="DQ36">
            <v>60</v>
          </cell>
          <cell r="DR36">
            <v>75</v>
          </cell>
        </row>
        <row r="37">
          <cell r="DB37">
            <v>40391</v>
          </cell>
          <cell r="DC37">
            <v>2010</v>
          </cell>
          <cell r="DD37" t="str">
            <v>Aug</v>
          </cell>
          <cell r="DE37">
            <v>31</v>
          </cell>
          <cell r="DF37">
            <v>60.288</v>
          </cell>
          <cell r="DG37">
            <v>9.416</v>
          </cell>
          <cell r="DH37">
            <v>22</v>
          </cell>
          <cell r="DI37">
            <v>10</v>
          </cell>
          <cell r="DJ37">
            <v>4000</v>
          </cell>
          <cell r="DK37">
            <v>8000</v>
          </cell>
          <cell r="DL37">
            <v>0</v>
          </cell>
          <cell r="DM37">
            <v>0</v>
          </cell>
          <cell r="DO37">
            <v>300</v>
          </cell>
          <cell r="DP37">
            <v>400</v>
          </cell>
          <cell r="DQ37">
            <v>60</v>
          </cell>
          <cell r="DR37">
            <v>75</v>
          </cell>
        </row>
        <row r="38">
          <cell r="DB38">
            <v>40422</v>
          </cell>
          <cell r="DC38">
            <v>2010</v>
          </cell>
          <cell r="DD38" t="str">
            <v>Sep</v>
          </cell>
          <cell r="DE38">
            <v>30</v>
          </cell>
          <cell r="DF38">
            <v>60.288</v>
          </cell>
          <cell r="DG38">
            <v>9.416</v>
          </cell>
          <cell r="DH38">
            <v>22</v>
          </cell>
          <cell r="DI38">
            <v>10</v>
          </cell>
          <cell r="DJ38">
            <v>4000</v>
          </cell>
          <cell r="DK38">
            <v>8000</v>
          </cell>
          <cell r="DL38">
            <v>0</v>
          </cell>
          <cell r="DM38">
            <v>0</v>
          </cell>
          <cell r="DO38">
            <v>300</v>
          </cell>
          <cell r="DP38">
            <v>400</v>
          </cell>
          <cell r="DQ38">
            <v>60</v>
          </cell>
          <cell r="DR38">
            <v>75</v>
          </cell>
        </row>
        <row r="39">
          <cell r="DB39">
            <v>40452</v>
          </cell>
          <cell r="DC39">
            <v>2010</v>
          </cell>
          <cell r="DD39" t="str">
            <v>Oct</v>
          </cell>
          <cell r="DE39">
            <v>31</v>
          </cell>
          <cell r="DF39">
            <v>60.288</v>
          </cell>
          <cell r="DG39">
            <v>9.416</v>
          </cell>
          <cell r="DH39">
            <v>22</v>
          </cell>
          <cell r="DI39">
            <v>10</v>
          </cell>
          <cell r="DJ39">
            <v>4000</v>
          </cell>
          <cell r="DK39">
            <v>8000</v>
          </cell>
          <cell r="DL39">
            <v>0</v>
          </cell>
          <cell r="DM39">
            <v>0</v>
          </cell>
          <cell r="DO39">
            <v>300</v>
          </cell>
          <cell r="DP39">
            <v>400</v>
          </cell>
          <cell r="DQ39">
            <v>60</v>
          </cell>
          <cell r="DR39">
            <v>75</v>
          </cell>
        </row>
        <row r="40">
          <cell r="DB40">
            <v>40483</v>
          </cell>
          <cell r="DC40">
            <v>2010</v>
          </cell>
          <cell r="DD40" t="str">
            <v>Nov</v>
          </cell>
          <cell r="DE40">
            <v>30</v>
          </cell>
          <cell r="DF40">
            <v>60.288</v>
          </cell>
          <cell r="DG40">
            <v>9.416</v>
          </cell>
          <cell r="DH40">
            <v>22</v>
          </cell>
          <cell r="DI40">
            <v>10</v>
          </cell>
          <cell r="DJ40">
            <v>4000</v>
          </cell>
          <cell r="DK40">
            <v>8000</v>
          </cell>
          <cell r="DL40">
            <v>0</v>
          </cell>
          <cell r="DM40">
            <v>0</v>
          </cell>
          <cell r="DO40">
            <v>300</v>
          </cell>
          <cell r="DP40">
            <v>400</v>
          </cell>
          <cell r="DQ40">
            <v>60</v>
          </cell>
          <cell r="DR40">
            <v>75</v>
          </cell>
        </row>
        <row r="41">
          <cell r="DB41">
            <v>40513</v>
          </cell>
          <cell r="DC41">
            <v>2010</v>
          </cell>
          <cell r="DD41" t="str">
            <v>Dec</v>
          </cell>
          <cell r="DE41">
            <v>31</v>
          </cell>
          <cell r="DF41">
            <v>60.288</v>
          </cell>
          <cell r="DG41">
            <v>9.416</v>
          </cell>
          <cell r="DH41">
            <v>22</v>
          </cell>
          <cell r="DI41">
            <v>10</v>
          </cell>
          <cell r="DJ41">
            <v>4000</v>
          </cell>
          <cell r="DK41">
            <v>8000</v>
          </cell>
          <cell r="DL41">
            <v>0</v>
          </cell>
          <cell r="DM41">
            <v>0</v>
          </cell>
          <cell r="DO41">
            <v>300</v>
          </cell>
          <cell r="DP41">
            <v>400</v>
          </cell>
          <cell r="DQ41">
            <v>60</v>
          </cell>
          <cell r="DR41">
            <v>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Bill"/>
      <sheetName val="101&amp;pap tkn"/>
      <sheetName val="47inners"/>
      <sheetName val="47outers"/>
      <sheetName val="Dedn Abst &amp; Posts"/>
      <sheetName val="ZPPF"/>
      <sheetName val="GIS   "/>
      <sheetName val="APGLI.  "/>
      <sheetName val="P.TAX"/>
      <sheetName val="FEST ADV"/>
      <sheetName val="wording"/>
      <sheetName val="back"/>
      <sheetName val="CPS"/>
      <sheetName val="bank schedule"/>
      <sheetName val="Sheet2"/>
    </sheetNames>
    <sheetDataSet>
      <sheetData sheetId="12">
        <row r="2">
          <cell r="U2" t="str">
            <v>January</v>
          </cell>
          <cell r="V2">
            <v>2008</v>
          </cell>
          <cell r="W2" t="str">
            <v>Date of Promotion</v>
          </cell>
          <cell r="AH2">
            <v>1</v>
          </cell>
        </row>
        <row r="3">
          <cell r="U3" t="str">
            <v>February</v>
          </cell>
          <cell r="V3">
            <v>2009</v>
          </cell>
          <cell r="W3" t="str">
            <v>Date of Increment</v>
          </cell>
          <cell r="AH3">
            <v>2</v>
          </cell>
        </row>
        <row r="4">
          <cell r="U4" t="str">
            <v>March</v>
          </cell>
          <cell r="V4">
            <v>2010</v>
          </cell>
          <cell r="AH4">
            <v>3</v>
          </cell>
        </row>
        <row r="5">
          <cell r="U5" t="str">
            <v>April</v>
          </cell>
          <cell r="AH5">
            <v>4</v>
          </cell>
        </row>
        <row r="6">
          <cell r="U6" t="str">
            <v>May</v>
          </cell>
          <cell r="AH6">
            <v>5</v>
          </cell>
        </row>
        <row r="7">
          <cell r="U7" t="str">
            <v>June</v>
          </cell>
          <cell r="AH7">
            <v>6</v>
          </cell>
        </row>
        <row r="8">
          <cell r="U8" t="str">
            <v>July</v>
          </cell>
          <cell r="AH8">
            <v>7</v>
          </cell>
        </row>
        <row r="9">
          <cell r="U9" t="str">
            <v>August</v>
          </cell>
          <cell r="AH9">
            <v>8</v>
          </cell>
        </row>
        <row r="10">
          <cell r="U10" t="str">
            <v>September</v>
          </cell>
          <cell r="AH10">
            <v>9</v>
          </cell>
        </row>
        <row r="11">
          <cell r="U11" t="str">
            <v>October</v>
          </cell>
          <cell r="AH11">
            <v>10</v>
          </cell>
        </row>
        <row r="12">
          <cell r="U12" t="str">
            <v>November</v>
          </cell>
          <cell r="AH12">
            <v>11</v>
          </cell>
        </row>
        <row r="13">
          <cell r="U13" t="str">
            <v>December</v>
          </cell>
          <cell r="AH13">
            <v>12</v>
          </cell>
        </row>
        <row r="14">
          <cell r="AH14">
            <v>13</v>
          </cell>
        </row>
        <row r="15">
          <cell r="AH15">
            <v>14</v>
          </cell>
        </row>
        <row r="16">
          <cell r="AH16">
            <v>15</v>
          </cell>
        </row>
        <row r="17">
          <cell r="AH17">
            <v>16</v>
          </cell>
        </row>
        <row r="18">
          <cell r="AH18">
            <v>17</v>
          </cell>
        </row>
        <row r="19">
          <cell r="AH19">
            <v>18</v>
          </cell>
        </row>
        <row r="20">
          <cell r="AH20">
            <v>19</v>
          </cell>
        </row>
        <row r="21">
          <cell r="AH21">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99"/>
  <sheetViews>
    <sheetView zoomScalePageLayoutView="0" workbookViewId="0" topLeftCell="A1">
      <selection activeCell="C12" sqref="C12"/>
    </sheetView>
  </sheetViews>
  <sheetFormatPr defaultColWidth="9.140625" defaultRowHeight="15"/>
  <cols>
    <col min="2" max="2" width="15.8515625" style="0" bestFit="1" customWidth="1"/>
    <col min="3" max="3" width="11.28125" style="0" customWidth="1"/>
    <col min="9" max="9" width="21.421875" style="0" customWidth="1"/>
  </cols>
  <sheetData>
    <row r="1" spans="1:10" ht="15">
      <c r="A1" s="1">
        <v>1</v>
      </c>
      <c r="B1" s="1" t="s">
        <v>257</v>
      </c>
      <c r="C1" s="129">
        <f>BILL!I105</f>
        <v>834960</v>
      </c>
      <c r="D1" s="130"/>
      <c r="E1" s="130"/>
      <c r="F1" s="130" t="s">
        <v>287</v>
      </c>
      <c r="G1" s="130"/>
      <c r="H1" s="130" t="s">
        <v>288</v>
      </c>
      <c r="I1" s="130"/>
      <c r="J1" s="182" t="s">
        <v>359</v>
      </c>
    </row>
    <row r="2" spans="1:10" ht="15">
      <c r="A2" s="1">
        <v>2</v>
      </c>
      <c r="B2" s="1" t="s">
        <v>258</v>
      </c>
      <c r="C2" s="130">
        <f>ROUNDDOWN(C1/100000,0)</f>
        <v>8</v>
      </c>
      <c r="D2" s="130" t="str">
        <f>IF(C2=0,T(C2),VLOOKUP(C2,A1:B99,2,TRUE))</f>
        <v> Eight</v>
      </c>
      <c r="E2" s="130"/>
      <c r="F2" s="130"/>
      <c r="G2" s="130" t="str">
        <f>IF(C2=0,T(C2),IF(AND(C3=0,C4=0,C5=0,C2&lt;&gt;1)," Lakhs"," Lakh"))</f>
        <v> Lakh</v>
      </c>
      <c r="H2" s="130"/>
      <c r="I2" s="130"/>
      <c r="J2" s="182"/>
    </row>
    <row r="3" spans="1:10" ht="15">
      <c r="A3" s="1">
        <v>3</v>
      </c>
      <c r="B3" s="1" t="s">
        <v>259</v>
      </c>
      <c r="C3" s="130">
        <f>ROUNDDOWN((C1-C2*100000)/1000,0)</f>
        <v>34</v>
      </c>
      <c r="D3" s="130" t="str">
        <f>IF(C3=0,T(C3),VLOOKUP(C3,A1:B99,2,TRUE))</f>
        <v> Thirty four </v>
      </c>
      <c r="E3" s="130"/>
      <c r="F3" s="130"/>
      <c r="G3" s="130" t="str">
        <f>IF(C3=0,T(C3),IF(AND(C4=0,C5=0,C3&lt;&gt;1)," Thousands"," Thousand"))</f>
        <v> Thousand</v>
      </c>
      <c r="H3" s="130"/>
      <c r="I3" s="130"/>
      <c r="J3" s="182"/>
    </row>
    <row r="4" spans="1:10" ht="15">
      <c r="A4" s="1">
        <v>4</v>
      </c>
      <c r="B4" s="1" t="s">
        <v>260</v>
      </c>
      <c r="C4" s="130">
        <f>ROUNDDOWN((C1-C2*100000-C3*1000)/100,0)</f>
        <v>9</v>
      </c>
      <c r="D4" s="130" t="str">
        <f>IF(C4=0,T(C4),VLOOKUP(C4,A1:B99,2,TRUE))</f>
        <v> Nine</v>
      </c>
      <c r="E4" s="130"/>
      <c r="F4" s="130"/>
      <c r="G4" s="130" t="str">
        <f>IF(C4=0,T(C4),IF(AND(C5=0,C4&lt;&gt;1)," Hundreds"," Hundred"))</f>
        <v> Hundred</v>
      </c>
      <c r="H4" s="130"/>
      <c r="I4" s="130"/>
      <c r="J4" s="182"/>
    </row>
    <row r="5" spans="1:10" ht="15">
      <c r="A5" s="1">
        <v>5</v>
      </c>
      <c r="B5" s="1" t="s">
        <v>261</v>
      </c>
      <c r="C5" s="130">
        <f>C1-C2*100000-C3*1000-C4*100</f>
        <v>60</v>
      </c>
      <c r="D5" s="130" t="str">
        <f>IF(C5=0,T(C5),VLOOKUP(C5,A1:B99,2,TRUE))</f>
        <v> Sixty</v>
      </c>
      <c r="E5" s="130"/>
      <c r="F5" s="130"/>
      <c r="G5" s="130" t="str">
        <f>IF(OR(C5=0,AND(C2=0,C3=0,C4=0)),T(C5)," and")</f>
        <v> and</v>
      </c>
      <c r="H5" s="130"/>
      <c r="I5" s="130"/>
      <c r="J5" s="182"/>
    </row>
    <row r="6" spans="1:10" ht="15">
      <c r="A6" s="1">
        <v>6</v>
      </c>
      <c r="B6" s="1" t="s">
        <v>262</v>
      </c>
      <c r="C6" s="130" t="str">
        <f>IF(C1=0,"RUPEES ZERO ONLY",CONCATENATE(F1,D2,G2,D3,G3,D4,G4,G5,D5,H1))</f>
        <v>Rupees  Eight Lakh Thirty four  Thousand Nine Hundred and Sixty only</v>
      </c>
      <c r="D6" s="130"/>
      <c r="E6" s="130"/>
      <c r="F6" s="130"/>
      <c r="G6" s="130"/>
      <c r="H6" s="130"/>
      <c r="I6" s="130"/>
      <c r="J6" s="182"/>
    </row>
    <row r="7" spans="1:2" ht="15">
      <c r="A7" s="1">
        <v>7</v>
      </c>
      <c r="B7" s="1" t="s">
        <v>263</v>
      </c>
    </row>
    <row r="8" spans="1:9" ht="15">
      <c r="A8" s="1">
        <v>8</v>
      </c>
      <c r="B8" s="1" t="s">
        <v>264</v>
      </c>
    </row>
    <row r="9" spans="1:2" ht="15">
      <c r="A9" s="1">
        <v>9</v>
      </c>
      <c r="B9" s="1" t="s">
        <v>265</v>
      </c>
    </row>
    <row r="10" spans="1:2" ht="15">
      <c r="A10" s="1">
        <v>10</v>
      </c>
      <c r="B10" s="1" t="s">
        <v>266</v>
      </c>
    </row>
    <row r="11" spans="1:10" ht="15">
      <c r="A11" s="1">
        <v>11</v>
      </c>
      <c r="B11" s="1" t="s">
        <v>267</v>
      </c>
      <c r="C11" s="129">
        <f>data!L15</f>
        <v>156366</v>
      </c>
      <c r="D11" s="130"/>
      <c r="E11" s="130"/>
      <c r="F11" s="130" t="s">
        <v>287</v>
      </c>
      <c r="G11" s="130"/>
      <c r="H11" s="130" t="s">
        <v>288</v>
      </c>
      <c r="I11" s="130"/>
      <c r="J11" s="183" t="s">
        <v>360</v>
      </c>
    </row>
    <row r="12" spans="1:10" ht="15">
      <c r="A12" s="1">
        <v>12</v>
      </c>
      <c r="B12" s="1" t="s">
        <v>268</v>
      </c>
      <c r="C12" s="130">
        <f>ROUNDDOWN(C11/100000,0)</f>
        <v>1</v>
      </c>
      <c r="D12" s="130" t="str">
        <f>IF(C12=0,T(C12),VLOOKUP(C12,A1:B99,2,TRUE))</f>
        <v> One</v>
      </c>
      <c r="E12" s="130"/>
      <c r="F12" s="130"/>
      <c r="G12" s="130" t="str">
        <f>IF(C12=0,T(C12),IF(AND(C13=0,C14=0,C15=0,C12&lt;&gt;1)," Lakhs"," Lakh"))</f>
        <v> Lakh</v>
      </c>
      <c r="H12" s="130"/>
      <c r="I12" s="130"/>
      <c r="J12" s="183"/>
    </row>
    <row r="13" spans="1:10" ht="15">
      <c r="A13" s="1">
        <v>13</v>
      </c>
      <c r="B13" s="1" t="s">
        <v>269</v>
      </c>
      <c r="C13" s="130">
        <f>ROUNDDOWN((C11-C12*100000)/1000,0)</f>
        <v>56</v>
      </c>
      <c r="D13" s="130" t="str">
        <f>IF(C13=0,T(C13),VLOOKUP(C13,A1:B99,2,TRUE))</f>
        <v> Fifty six</v>
      </c>
      <c r="E13" s="130"/>
      <c r="F13" s="130"/>
      <c r="G13" s="130" t="str">
        <f>IF(C13=0,T(C13),IF(AND(C14=0,C15=0,C13&lt;&gt;1)," Thousands"," Thousand"))</f>
        <v> Thousand</v>
      </c>
      <c r="H13" s="130"/>
      <c r="I13" s="130"/>
      <c r="J13" s="183"/>
    </row>
    <row r="14" spans="1:10" ht="15">
      <c r="A14" s="1">
        <v>14</v>
      </c>
      <c r="B14" s="1" t="s">
        <v>270</v>
      </c>
      <c r="C14" s="130">
        <f>ROUNDDOWN((C11-C12*100000-C13*1000)/100,0)</f>
        <v>3</v>
      </c>
      <c r="D14" s="130" t="str">
        <f>IF(C14=0,T(C14),VLOOKUP(C14,A1:B99,2,TRUE))</f>
        <v> Three</v>
      </c>
      <c r="E14" s="130"/>
      <c r="F14" s="130"/>
      <c r="G14" s="130" t="str">
        <f>IF(C14=0,T(C14),IF(AND(C15=0,C14&lt;&gt;1)," Hundreds"," Hundred"))</f>
        <v> Hundred</v>
      </c>
      <c r="H14" s="130"/>
      <c r="I14" s="130"/>
      <c r="J14" s="183"/>
    </row>
    <row r="15" spans="1:10" ht="15">
      <c r="A15" s="1">
        <v>15</v>
      </c>
      <c r="B15" s="1" t="s">
        <v>271</v>
      </c>
      <c r="C15" s="130">
        <f>C11-C12*100000-C13*1000-C14*100</f>
        <v>66</v>
      </c>
      <c r="D15" s="130" t="str">
        <f>IF(C15=0,T(C15),VLOOKUP(C15,A1:B99,2,TRUE))</f>
        <v> Sixty six</v>
      </c>
      <c r="E15" s="130"/>
      <c r="F15" s="130"/>
      <c r="G15" s="130" t="str">
        <f>IF(OR(C15=0,AND(C12=0,C13=0,C14=0)),T(C15)," and")</f>
        <v> and</v>
      </c>
      <c r="H15" s="130"/>
      <c r="I15" s="130"/>
      <c r="J15" s="183"/>
    </row>
    <row r="16" spans="1:10" ht="15">
      <c r="A16" s="1">
        <v>16</v>
      </c>
      <c r="B16" s="1" t="s">
        <v>272</v>
      </c>
      <c r="C16" s="130" t="str">
        <f>IF(C11=0,"RUPEES ZERO ONLY",CONCATENATE(F11,D12,G12,D13,G13,D14,G14,G15,D15,H11))</f>
        <v>Rupees  One Lakh Fifty six Thousand Three Hundred and Sixty six only</v>
      </c>
      <c r="D16" s="130"/>
      <c r="E16" s="130"/>
      <c r="F16" s="130"/>
      <c r="G16" s="130"/>
      <c r="H16" s="130"/>
      <c r="I16" s="130"/>
      <c r="J16" s="183"/>
    </row>
    <row r="17" spans="1:2" ht="15">
      <c r="A17" s="1">
        <v>17</v>
      </c>
      <c r="B17" s="1" t="s">
        <v>273</v>
      </c>
    </row>
    <row r="18" spans="1:2" ht="15">
      <c r="A18" s="1">
        <v>18</v>
      </c>
      <c r="B18" s="1" t="s">
        <v>274</v>
      </c>
    </row>
    <row r="19" spans="1:2" ht="15">
      <c r="A19" s="1">
        <v>19</v>
      </c>
      <c r="B19" s="1" t="s">
        <v>275</v>
      </c>
    </row>
    <row r="20" spans="1:2" ht="15">
      <c r="A20" s="1">
        <v>20</v>
      </c>
      <c r="B20" s="1" t="s">
        <v>276</v>
      </c>
    </row>
    <row r="21" spans="1:10" ht="15">
      <c r="A21" s="1">
        <v>21</v>
      </c>
      <c r="B21" s="1" t="s">
        <v>277</v>
      </c>
      <c r="C21" s="129">
        <f>C1+1</f>
        <v>834961</v>
      </c>
      <c r="D21" s="130"/>
      <c r="E21" s="130"/>
      <c r="F21" s="130" t="s">
        <v>289</v>
      </c>
      <c r="G21" s="130"/>
      <c r="H21" s="130" t="s">
        <v>288</v>
      </c>
      <c r="I21" s="130"/>
      <c r="J21" s="183" t="s">
        <v>361</v>
      </c>
    </row>
    <row r="22" spans="1:10" ht="15">
      <c r="A22" s="1">
        <v>22</v>
      </c>
      <c r="B22" s="1" t="s">
        <v>278</v>
      </c>
      <c r="C22" s="130">
        <f>ROUNDDOWN(C21/100000,0)</f>
        <v>8</v>
      </c>
      <c r="D22" s="130" t="str">
        <f>IF(C22=0,T(C22),VLOOKUP(C22,A1:B99,2,TRUE))</f>
        <v> Eight</v>
      </c>
      <c r="E22" s="130"/>
      <c r="F22" s="130"/>
      <c r="G22" s="130" t="str">
        <f>IF(C22=0,T(C22),IF(AND(C23=0,C24=0,C25=0,C22&lt;&gt;1)," Lakhs"," Lakh"))</f>
        <v> Lakh</v>
      </c>
      <c r="H22" s="130"/>
      <c r="I22" s="130"/>
      <c r="J22" s="183"/>
    </row>
    <row r="23" spans="1:10" ht="15">
      <c r="A23" s="1">
        <v>23</v>
      </c>
      <c r="B23" s="1" t="s">
        <v>279</v>
      </c>
      <c r="C23" s="130">
        <f>ROUNDDOWN((C21-C22*100000)/1000,0)</f>
        <v>34</v>
      </c>
      <c r="D23" s="130" t="str">
        <f>IF(C23=0,T(C23),VLOOKUP(C23,A1:B99,2,TRUE))</f>
        <v> Thirty four </v>
      </c>
      <c r="E23" s="130"/>
      <c r="F23" s="130"/>
      <c r="G23" s="130" t="str">
        <f>IF(C23=0,T(C23),IF(AND(C24=0,C25=0,C23&lt;&gt;1)," Thousands"," Thousand"))</f>
        <v> Thousand</v>
      </c>
      <c r="H23" s="130"/>
      <c r="I23" s="130"/>
      <c r="J23" s="183"/>
    </row>
    <row r="24" spans="1:10" ht="15">
      <c r="A24" s="1">
        <v>24</v>
      </c>
      <c r="B24" s="1" t="s">
        <v>280</v>
      </c>
      <c r="C24" s="130">
        <f>ROUNDDOWN((C21-C22*100000-C23*1000)/100,0)</f>
        <v>9</v>
      </c>
      <c r="D24" s="130" t="str">
        <f>IF(C24=0,T(C24),VLOOKUP(C24,A1:B99,2,TRUE))</f>
        <v> Nine</v>
      </c>
      <c r="E24" s="130"/>
      <c r="F24" s="130"/>
      <c r="G24" s="130" t="str">
        <f>IF(C24=0,T(C24),IF(AND(C25=0,C24&lt;&gt;1)," Hundreds"," Hundred"))</f>
        <v> Hundred</v>
      </c>
      <c r="H24" s="130"/>
      <c r="I24" s="130"/>
      <c r="J24" s="183"/>
    </row>
    <row r="25" spans="1:10" ht="15">
      <c r="A25" s="1">
        <v>25</v>
      </c>
      <c r="B25" s="1" t="s">
        <v>281</v>
      </c>
      <c r="C25" s="130">
        <f>C21-C22*100000-C23*1000-C24*100</f>
        <v>61</v>
      </c>
      <c r="D25" s="130" t="str">
        <f>IF(C25=0,T(C25),VLOOKUP(C25,A1:B99,2,TRUE))</f>
        <v> Sixty one</v>
      </c>
      <c r="E25" s="130"/>
      <c r="F25" s="130"/>
      <c r="G25" s="130" t="str">
        <f>IF(OR(C25=0,AND(C22=0,C23=0,C24=0)),T(C25)," and")</f>
        <v> and</v>
      </c>
      <c r="H25" s="130"/>
      <c r="I25" s="130"/>
      <c r="J25" s="183"/>
    </row>
    <row r="26" spans="1:10" ht="15">
      <c r="A26" s="1">
        <v>26</v>
      </c>
      <c r="B26" s="1" t="s">
        <v>282</v>
      </c>
      <c r="C26" s="130" t="str">
        <f>IF(C21=0,"RUPEES ZERO ONLY",CONCATENATE(F21,D22,G22,D23,G23,D24,G24,G25,D25,H21))</f>
        <v>Under Rupees Eight Lakh Thirty four  Thousand Nine Hundred and Sixty one only</v>
      </c>
      <c r="D26" s="130"/>
      <c r="E26" s="130"/>
      <c r="F26" s="130"/>
      <c r="G26" s="130"/>
      <c r="H26" s="130"/>
      <c r="I26" s="130"/>
      <c r="J26" s="183"/>
    </row>
    <row r="27" spans="1:2" ht="15">
      <c r="A27" s="1">
        <v>27</v>
      </c>
      <c r="B27" s="1" t="s">
        <v>283</v>
      </c>
    </row>
    <row r="28" spans="1:2" ht="15">
      <c r="A28" s="1">
        <v>28</v>
      </c>
      <c r="B28" s="1" t="s">
        <v>284</v>
      </c>
    </row>
    <row r="29" spans="1:2" ht="15">
      <c r="A29" s="1">
        <v>29</v>
      </c>
      <c r="B29" s="1" t="s">
        <v>285</v>
      </c>
    </row>
    <row r="30" spans="1:2" ht="15">
      <c r="A30" s="1">
        <v>30</v>
      </c>
      <c r="B30" s="1" t="s">
        <v>286</v>
      </c>
    </row>
    <row r="31" spans="1:3" ht="15">
      <c r="A31" s="1">
        <v>31</v>
      </c>
      <c r="B31" s="1" t="s">
        <v>290</v>
      </c>
      <c r="C31" s="41"/>
    </row>
    <row r="32" spans="1:7" ht="15">
      <c r="A32" s="1">
        <v>32</v>
      </c>
      <c r="B32" s="1" t="s">
        <v>291</v>
      </c>
      <c r="G32" s="131"/>
    </row>
    <row r="33" spans="1:7" ht="15">
      <c r="A33" s="1">
        <v>33</v>
      </c>
      <c r="B33" s="1" t="s">
        <v>292</v>
      </c>
      <c r="G33" s="131"/>
    </row>
    <row r="34" spans="1:7" ht="15">
      <c r="A34" s="1">
        <v>34</v>
      </c>
      <c r="B34" s="1" t="s">
        <v>293</v>
      </c>
      <c r="G34" s="131"/>
    </row>
    <row r="35" spans="1:7" ht="15">
      <c r="A35" s="1">
        <v>35</v>
      </c>
      <c r="B35" s="1" t="s">
        <v>294</v>
      </c>
      <c r="G35" s="131"/>
    </row>
    <row r="36" spans="1:2" ht="15">
      <c r="A36" s="1">
        <v>36</v>
      </c>
      <c r="B36" s="1" t="s">
        <v>296</v>
      </c>
    </row>
    <row r="37" spans="1:2" ht="15">
      <c r="A37" s="1">
        <v>37</v>
      </c>
      <c r="B37" s="1" t="s">
        <v>295</v>
      </c>
    </row>
    <row r="38" spans="1:2" ht="15">
      <c r="A38" s="1">
        <v>38</v>
      </c>
      <c r="B38" s="1" t="s">
        <v>297</v>
      </c>
    </row>
    <row r="39" spans="1:2" ht="15">
      <c r="A39" s="1">
        <v>39</v>
      </c>
      <c r="B39" s="1" t="s">
        <v>298</v>
      </c>
    </row>
    <row r="40" spans="1:2" ht="15">
      <c r="A40" s="1">
        <v>40</v>
      </c>
      <c r="B40" s="1" t="s">
        <v>299</v>
      </c>
    </row>
    <row r="41" spans="1:3" ht="15">
      <c r="A41" s="1">
        <v>41</v>
      </c>
      <c r="B41" s="1" t="s">
        <v>300</v>
      </c>
      <c r="C41" s="41"/>
    </row>
    <row r="42" spans="1:7" ht="15">
      <c r="A42" s="1">
        <v>42</v>
      </c>
      <c r="B42" s="1" t="s">
        <v>301</v>
      </c>
      <c r="G42" s="131"/>
    </row>
    <row r="43" spans="1:7" ht="15">
      <c r="A43" s="1">
        <v>43</v>
      </c>
      <c r="B43" s="1" t="s">
        <v>302</v>
      </c>
      <c r="G43" s="131"/>
    </row>
    <row r="44" spans="1:7" ht="15">
      <c r="A44" s="1">
        <v>44</v>
      </c>
      <c r="B44" s="1" t="s">
        <v>303</v>
      </c>
      <c r="G44" s="131"/>
    </row>
    <row r="45" spans="1:7" ht="15">
      <c r="A45" s="1">
        <v>45</v>
      </c>
      <c r="B45" s="1" t="s">
        <v>304</v>
      </c>
      <c r="G45" s="131"/>
    </row>
    <row r="46" spans="1:7" ht="15">
      <c r="A46" s="1">
        <v>46</v>
      </c>
      <c r="B46" s="1" t="s">
        <v>305</v>
      </c>
      <c r="G46" s="131"/>
    </row>
    <row r="47" spans="1:2" ht="15">
      <c r="A47" s="1">
        <v>47</v>
      </c>
      <c r="B47" s="1" t="s">
        <v>306</v>
      </c>
    </row>
    <row r="48" spans="1:2" ht="15">
      <c r="A48" s="1">
        <v>48</v>
      </c>
      <c r="B48" s="1" t="s">
        <v>307</v>
      </c>
    </row>
    <row r="49" spans="1:2" ht="15">
      <c r="A49" s="1">
        <v>49</v>
      </c>
      <c r="B49" s="1" t="s">
        <v>308</v>
      </c>
    </row>
    <row r="50" spans="1:2" ht="15">
      <c r="A50" s="1">
        <v>50</v>
      </c>
      <c r="B50" s="1" t="s">
        <v>309</v>
      </c>
    </row>
    <row r="51" spans="1:2" ht="15">
      <c r="A51" s="1">
        <v>51</v>
      </c>
      <c r="B51" s="1" t="s">
        <v>310</v>
      </c>
    </row>
    <row r="52" spans="1:2" ht="15">
      <c r="A52" s="1">
        <v>52</v>
      </c>
      <c r="B52" s="1" t="s">
        <v>311</v>
      </c>
    </row>
    <row r="53" spans="1:2" ht="15">
      <c r="A53" s="1">
        <v>53</v>
      </c>
      <c r="B53" s="1" t="s">
        <v>312</v>
      </c>
    </row>
    <row r="54" spans="1:2" ht="15">
      <c r="A54" s="1">
        <v>54</v>
      </c>
      <c r="B54" s="1" t="s">
        <v>315</v>
      </c>
    </row>
    <row r="55" spans="1:2" ht="15">
      <c r="A55" s="1">
        <v>55</v>
      </c>
      <c r="B55" s="1" t="s">
        <v>313</v>
      </c>
    </row>
    <row r="56" spans="1:2" ht="15">
      <c r="A56" s="1">
        <v>56</v>
      </c>
      <c r="B56" s="1" t="s">
        <v>314</v>
      </c>
    </row>
    <row r="57" spans="1:2" ht="15">
      <c r="A57" s="1">
        <v>57</v>
      </c>
      <c r="B57" s="1" t="s">
        <v>316</v>
      </c>
    </row>
    <row r="58" spans="1:2" ht="15">
      <c r="A58" s="1">
        <v>58</v>
      </c>
      <c r="B58" s="1" t="s">
        <v>317</v>
      </c>
    </row>
    <row r="59" spans="1:2" ht="15">
      <c r="A59" s="1">
        <v>59</v>
      </c>
      <c r="B59" s="1" t="s">
        <v>318</v>
      </c>
    </row>
    <row r="60" spans="1:2" ht="15">
      <c r="A60" s="1">
        <v>60</v>
      </c>
      <c r="B60" s="1" t="s">
        <v>319</v>
      </c>
    </row>
    <row r="61" spans="1:2" ht="15">
      <c r="A61" s="1">
        <v>61</v>
      </c>
      <c r="B61" s="1" t="s">
        <v>320</v>
      </c>
    </row>
    <row r="62" spans="1:2" ht="15">
      <c r="A62" s="1">
        <v>62</v>
      </c>
      <c r="B62" s="1" t="s">
        <v>321</v>
      </c>
    </row>
    <row r="63" spans="1:2" ht="15">
      <c r="A63" s="1">
        <v>63</v>
      </c>
      <c r="B63" s="1" t="s">
        <v>322</v>
      </c>
    </row>
    <row r="64" spans="1:2" ht="15">
      <c r="A64" s="1">
        <v>64</v>
      </c>
      <c r="B64" s="1" t="s">
        <v>323</v>
      </c>
    </row>
    <row r="65" spans="1:2" ht="15">
      <c r="A65" s="1">
        <v>65</v>
      </c>
      <c r="B65" s="1" t="s">
        <v>324</v>
      </c>
    </row>
    <row r="66" spans="1:2" ht="15">
      <c r="A66" s="1">
        <v>66</v>
      </c>
      <c r="B66" s="1" t="s">
        <v>325</v>
      </c>
    </row>
    <row r="67" spans="1:2" ht="15">
      <c r="A67" s="1">
        <v>67</v>
      </c>
      <c r="B67" s="1" t="s">
        <v>326</v>
      </c>
    </row>
    <row r="68" spans="1:2" ht="15">
      <c r="A68" s="1">
        <v>68</v>
      </c>
      <c r="B68" s="1" t="s">
        <v>327</v>
      </c>
    </row>
    <row r="69" spans="1:2" ht="15">
      <c r="A69" s="1">
        <v>69</v>
      </c>
      <c r="B69" s="1" t="s">
        <v>328</v>
      </c>
    </row>
    <row r="70" spans="1:2" ht="15">
      <c r="A70" s="1">
        <v>70</v>
      </c>
      <c r="B70" s="1" t="s">
        <v>329</v>
      </c>
    </row>
    <row r="71" spans="1:2" ht="15">
      <c r="A71" s="1">
        <v>71</v>
      </c>
      <c r="B71" s="1" t="s">
        <v>330</v>
      </c>
    </row>
    <row r="72" spans="1:2" ht="15">
      <c r="A72" s="1">
        <v>72</v>
      </c>
      <c r="B72" s="1" t="s">
        <v>331</v>
      </c>
    </row>
    <row r="73" spans="1:2" ht="15">
      <c r="A73" s="1">
        <v>73</v>
      </c>
      <c r="B73" s="1" t="s">
        <v>332</v>
      </c>
    </row>
    <row r="74" spans="1:2" ht="15">
      <c r="A74" s="1">
        <v>74</v>
      </c>
      <c r="B74" s="1" t="s">
        <v>333</v>
      </c>
    </row>
    <row r="75" spans="1:2" ht="15">
      <c r="A75" s="1">
        <v>75</v>
      </c>
      <c r="B75" s="1" t="s">
        <v>334</v>
      </c>
    </row>
    <row r="76" spans="1:2" ht="15">
      <c r="A76" s="1">
        <v>76</v>
      </c>
      <c r="B76" s="1" t="s">
        <v>335</v>
      </c>
    </row>
    <row r="77" spans="1:2" ht="15">
      <c r="A77" s="1">
        <v>77</v>
      </c>
      <c r="B77" s="1" t="s">
        <v>336</v>
      </c>
    </row>
    <row r="78" spans="1:2" ht="15">
      <c r="A78" s="1">
        <v>78</v>
      </c>
      <c r="B78" s="1" t="s">
        <v>337</v>
      </c>
    </row>
    <row r="79" spans="1:2" ht="15">
      <c r="A79" s="1">
        <v>79</v>
      </c>
      <c r="B79" s="1" t="s">
        <v>338</v>
      </c>
    </row>
    <row r="80" spans="1:2" ht="15">
      <c r="A80" s="1">
        <v>80</v>
      </c>
      <c r="B80" s="1" t="s">
        <v>339</v>
      </c>
    </row>
    <row r="81" spans="1:2" ht="15">
      <c r="A81" s="1">
        <v>81</v>
      </c>
      <c r="B81" s="1" t="s">
        <v>340</v>
      </c>
    </row>
    <row r="82" spans="1:2" ht="15">
      <c r="A82" s="1">
        <v>82</v>
      </c>
      <c r="B82" s="1" t="s">
        <v>341</v>
      </c>
    </row>
    <row r="83" spans="1:2" ht="15">
      <c r="A83" s="1">
        <v>83</v>
      </c>
      <c r="B83" s="1" t="s">
        <v>342</v>
      </c>
    </row>
    <row r="84" spans="1:2" ht="15">
      <c r="A84" s="1">
        <v>84</v>
      </c>
      <c r="B84" s="1" t="s">
        <v>343</v>
      </c>
    </row>
    <row r="85" spans="1:2" ht="15">
      <c r="A85" s="1">
        <v>85</v>
      </c>
      <c r="B85" s="1" t="s">
        <v>344</v>
      </c>
    </row>
    <row r="86" spans="1:2" ht="15">
      <c r="A86" s="1">
        <v>86</v>
      </c>
      <c r="B86" s="1" t="s">
        <v>345</v>
      </c>
    </row>
    <row r="87" spans="1:2" ht="15">
      <c r="A87" s="1">
        <v>87</v>
      </c>
      <c r="B87" s="1" t="s">
        <v>346</v>
      </c>
    </row>
    <row r="88" spans="1:2" ht="15">
      <c r="A88" s="1">
        <v>88</v>
      </c>
      <c r="B88" s="1" t="s">
        <v>347</v>
      </c>
    </row>
    <row r="89" spans="1:2" ht="15">
      <c r="A89" s="1">
        <v>89</v>
      </c>
      <c r="B89" s="1" t="s">
        <v>348</v>
      </c>
    </row>
    <row r="90" spans="1:2" ht="15">
      <c r="A90" s="1">
        <v>90</v>
      </c>
      <c r="B90" s="1" t="s">
        <v>349</v>
      </c>
    </row>
    <row r="91" spans="1:2" ht="15">
      <c r="A91" s="1">
        <v>91</v>
      </c>
      <c r="B91" s="1" t="s">
        <v>350</v>
      </c>
    </row>
    <row r="92" spans="1:2" ht="15">
      <c r="A92" s="1">
        <v>92</v>
      </c>
      <c r="B92" s="1" t="s">
        <v>351</v>
      </c>
    </row>
    <row r="93" spans="1:2" ht="15">
      <c r="A93" s="1">
        <v>93</v>
      </c>
      <c r="B93" s="1" t="s">
        <v>352</v>
      </c>
    </row>
    <row r="94" spans="1:2" ht="15">
      <c r="A94" s="1">
        <v>94</v>
      </c>
      <c r="B94" s="1" t="s">
        <v>353</v>
      </c>
    </row>
    <row r="95" spans="1:2" ht="15">
      <c r="A95" s="1">
        <v>95</v>
      </c>
      <c r="B95" s="1" t="s">
        <v>354</v>
      </c>
    </row>
    <row r="96" spans="1:2" ht="15">
      <c r="A96" s="1">
        <v>96</v>
      </c>
      <c r="B96" s="1" t="s">
        <v>355</v>
      </c>
    </row>
    <row r="97" spans="1:2" ht="15">
      <c r="A97" s="1">
        <v>97</v>
      </c>
      <c r="B97" s="1" t="s">
        <v>356</v>
      </c>
    </row>
    <row r="98" spans="1:2" ht="15">
      <c r="A98" s="1">
        <v>98</v>
      </c>
      <c r="B98" s="1" t="s">
        <v>357</v>
      </c>
    </row>
    <row r="99" spans="1:2" ht="15">
      <c r="A99" s="1">
        <v>99</v>
      </c>
      <c r="B99" s="1" t="s">
        <v>358</v>
      </c>
    </row>
  </sheetData>
  <sheetProtection/>
  <mergeCells count="3">
    <mergeCell ref="J1:J6"/>
    <mergeCell ref="J11:J16"/>
    <mergeCell ref="J21:J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46"/>
  <sheetViews>
    <sheetView tabSelected="1" zoomScalePageLayoutView="0" workbookViewId="0" topLeftCell="B1">
      <selection activeCell="L18" sqref="L18:U18"/>
    </sheetView>
  </sheetViews>
  <sheetFormatPr defaultColWidth="9.140625" defaultRowHeight="15"/>
  <cols>
    <col min="1" max="1" width="32.57421875" style="0" bestFit="1" customWidth="1"/>
    <col min="2" max="10" width="4.421875" style="0" customWidth="1"/>
    <col min="11" max="11" width="43.140625" style="0" bestFit="1" customWidth="1"/>
    <col min="12" max="21" width="5.7109375" style="0" customWidth="1"/>
    <col min="29" max="31" width="10.140625" style="0" hidden="1" customWidth="1"/>
    <col min="32" max="32" width="0" style="0" hidden="1" customWidth="1"/>
  </cols>
  <sheetData>
    <row r="1" spans="1:30" ht="35.25" customHeight="1">
      <c r="A1" s="190" t="s">
        <v>440</v>
      </c>
      <c r="B1" s="190"/>
      <c r="C1" s="190"/>
      <c r="D1" s="190"/>
      <c r="E1" s="190"/>
      <c r="F1" s="190"/>
      <c r="G1" s="190"/>
      <c r="H1" s="190"/>
      <c r="I1" s="190"/>
      <c r="J1" s="190"/>
      <c r="K1" s="190"/>
      <c r="L1" s="190"/>
      <c r="M1" s="190"/>
      <c r="N1" s="190"/>
      <c r="O1" s="190"/>
      <c r="P1" s="190"/>
      <c r="Q1" s="190"/>
      <c r="R1" s="190"/>
      <c r="S1" s="190"/>
      <c r="T1" s="190"/>
      <c r="U1" s="190"/>
      <c r="AD1" t="s">
        <v>252</v>
      </c>
    </row>
    <row r="2" spans="1:30" ht="19.5" customHeight="1">
      <c r="A2" s="173" t="s">
        <v>227</v>
      </c>
      <c r="B2" s="152">
        <v>1</v>
      </c>
      <c r="C2" s="153">
        <v>0</v>
      </c>
      <c r="D2" s="153">
        <v>1</v>
      </c>
      <c r="E2" s="153">
        <v>4</v>
      </c>
      <c r="F2" s="197"/>
      <c r="G2" s="198"/>
      <c r="H2" s="198"/>
      <c r="I2" s="198"/>
      <c r="J2" s="198"/>
      <c r="K2" s="173" t="s">
        <v>384</v>
      </c>
      <c r="L2" s="191" t="s">
        <v>435</v>
      </c>
      <c r="M2" s="192"/>
      <c r="N2" s="192"/>
      <c r="O2" s="192"/>
      <c r="P2" s="192"/>
      <c r="Q2" s="192"/>
      <c r="R2" s="192"/>
      <c r="S2" s="192"/>
      <c r="T2" s="192"/>
      <c r="U2" s="193"/>
      <c r="AD2" t="s">
        <v>249</v>
      </c>
    </row>
    <row r="3" spans="1:30" ht="19.5" customHeight="1">
      <c r="A3" s="173" t="s">
        <v>377</v>
      </c>
      <c r="B3" s="195" t="s">
        <v>229</v>
      </c>
      <c r="C3" s="194"/>
      <c r="D3" s="194"/>
      <c r="E3" s="194"/>
      <c r="F3" s="194"/>
      <c r="G3" s="194"/>
      <c r="H3" s="194"/>
      <c r="I3" s="194"/>
      <c r="J3" s="196"/>
      <c r="K3" s="173" t="s">
        <v>385</v>
      </c>
      <c r="L3" s="191" t="s">
        <v>436</v>
      </c>
      <c r="M3" s="192"/>
      <c r="N3" s="192"/>
      <c r="O3" s="192"/>
      <c r="P3" s="192"/>
      <c r="Q3" s="192"/>
      <c r="R3" s="192"/>
      <c r="S3" s="192"/>
      <c r="T3" s="192"/>
      <c r="U3" s="193"/>
      <c r="AD3" t="s">
        <v>247</v>
      </c>
    </row>
    <row r="4" spans="1:30" ht="19.5" customHeight="1">
      <c r="A4" s="173" t="s">
        <v>378</v>
      </c>
      <c r="B4" s="158" t="s">
        <v>399</v>
      </c>
      <c r="C4" s="155" t="s">
        <v>400</v>
      </c>
      <c r="D4" s="155" t="s">
        <v>401</v>
      </c>
      <c r="E4" s="155" t="s">
        <v>399</v>
      </c>
      <c r="F4" s="199"/>
      <c r="G4" s="200"/>
      <c r="H4" s="200"/>
      <c r="I4" s="200"/>
      <c r="J4" s="200"/>
      <c r="K4" s="173" t="s">
        <v>386</v>
      </c>
      <c r="L4" s="153">
        <v>0</v>
      </c>
      <c r="M4" s="153">
        <v>8</v>
      </c>
      <c r="N4" s="153">
        <v>2</v>
      </c>
      <c r="O4" s="153">
        <v>0</v>
      </c>
      <c r="P4" s="153">
        <v>1</v>
      </c>
      <c r="Q4" s="153">
        <v>1</v>
      </c>
      <c r="R4" s="194" t="s">
        <v>405</v>
      </c>
      <c r="S4" s="194"/>
      <c r="T4" s="194"/>
      <c r="U4" s="194"/>
      <c r="AD4" t="s">
        <v>430</v>
      </c>
    </row>
    <row r="5" spans="1:30" ht="19.5" customHeight="1">
      <c r="A5" s="173" t="s">
        <v>379</v>
      </c>
      <c r="B5" s="195" t="s">
        <v>234</v>
      </c>
      <c r="C5" s="194"/>
      <c r="D5" s="194"/>
      <c r="E5" s="194"/>
      <c r="F5" s="194"/>
      <c r="G5" s="194"/>
      <c r="H5" s="194"/>
      <c r="I5" s="194"/>
      <c r="J5" s="196"/>
      <c r="K5" s="173" t="s">
        <v>387</v>
      </c>
      <c r="L5" s="194"/>
      <c r="M5" s="194"/>
      <c r="N5" s="194"/>
      <c r="O5" s="194"/>
      <c r="P5" s="194"/>
      <c r="Q5" s="194"/>
      <c r="R5" s="194"/>
      <c r="S5" s="194"/>
      <c r="T5" s="194"/>
      <c r="U5" s="194"/>
      <c r="AD5" t="s">
        <v>429</v>
      </c>
    </row>
    <row r="6" spans="1:30" ht="19.5" customHeight="1">
      <c r="A6" s="173" t="s">
        <v>380</v>
      </c>
      <c r="B6" s="195">
        <v>10140308014</v>
      </c>
      <c r="C6" s="194"/>
      <c r="D6" s="194"/>
      <c r="E6" s="194"/>
      <c r="F6" s="194"/>
      <c r="G6" s="194"/>
      <c r="H6" s="194"/>
      <c r="I6" s="194"/>
      <c r="J6" s="196"/>
      <c r="K6" s="173" t="s">
        <v>388</v>
      </c>
      <c r="L6" s="194"/>
      <c r="M6" s="194"/>
      <c r="N6" s="194"/>
      <c r="O6" s="194"/>
      <c r="P6" s="194"/>
      <c r="Q6" s="194"/>
      <c r="R6" s="194"/>
      <c r="S6" s="194"/>
      <c r="T6" s="194"/>
      <c r="U6" s="194"/>
      <c r="AD6" t="s">
        <v>431</v>
      </c>
    </row>
    <row r="7" spans="1:30" ht="19.5" customHeight="1">
      <c r="A7" s="173" t="s">
        <v>383</v>
      </c>
      <c r="B7" s="195" t="s">
        <v>423</v>
      </c>
      <c r="C7" s="194"/>
      <c r="D7" s="194"/>
      <c r="E7" s="194"/>
      <c r="F7" s="194"/>
      <c r="G7" s="194"/>
      <c r="H7" s="194"/>
      <c r="I7" s="194"/>
      <c r="J7" s="196"/>
      <c r="K7" s="173" t="s">
        <v>389</v>
      </c>
      <c r="L7" s="189" t="s">
        <v>443</v>
      </c>
      <c r="M7" s="189"/>
      <c r="N7" s="189"/>
      <c r="O7" s="189"/>
      <c r="P7" s="189"/>
      <c r="Q7" s="189"/>
      <c r="R7" s="189"/>
      <c r="S7" s="189"/>
      <c r="T7" s="189"/>
      <c r="U7" s="189"/>
      <c r="AD7" t="s">
        <v>432</v>
      </c>
    </row>
    <row r="8" spans="1:30" ht="19.5" customHeight="1">
      <c r="A8" s="173" t="s">
        <v>230</v>
      </c>
      <c r="B8" s="195" t="s">
        <v>214</v>
      </c>
      <c r="C8" s="194"/>
      <c r="D8" s="194"/>
      <c r="E8" s="194"/>
      <c r="F8" s="194"/>
      <c r="G8" s="194"/>
      <c r="H8" s="194"/>
      <c r="I8" s="194"/>
      <c r="J8" s="196"/>
      <c r="K8" s="173" t="s">
        <v>390</v>
      </c>
      <c r="L8" s="189" t="s">
        <v>434</v>
      </c>
      <c r="M8" s="189"/>
      <c r="N8" s="189"/>
      <c r="O8" s="189"/>
      <c r="P8" s="189"/>
      <c r="Q8" s="189"/>
      <c r="R8" s="189"/>
      <c r="S8" s="189"/>
      <c r="T8" s="189"/>
      <c r="U8" s="189"/>
      <c r="AD8">
        <v>0</v>
      </c>
    </row>
    <row r="9" spans="1:30" ht="19.5" customHeight="1">
      <c r="A9" s="173" t="s">
        <v>231</v>
      </c>
      <c r="B9" s="195" t="s">
        <v>224</v>
      </c>
      <c r="C9" s="194"/>
      <c r="D9" s="194"/>
      <c r="E9" s="194"/>
      <c r="F9" s="194"/>
      <c r="G9" s="194"/>
      <c r="H9" s="194"/>
      <c r="I9" s="194"/>
      <c r="J9" s="196"/>
      <c r="K9" s="173" t="s">
        <v>391</v>
      </c>
      <c r="L9" s="189" t="s">
        <v>245</v>
      </c>
      <c r="M9" s="189"/>
      <c r="N9" s="189"/>
      <c r="O9" s="189"/>
      <c r="P9" s="189"/>
      <c r="Q9" s="189"/>
      <c r="R9" s="189"/>
      <c r="S9" s="189"/>
      <c r="T9" s="189"/>
      <c r="U9" s="189"/>
      <c r="AD9">
        <v>1</v>
      </c>
    </row>
    <row r="10" spans="1:30" ht="19.5" customHeight="1">
      <c r="A10" s="173" t="s">
        <v>381</v>
      </c>
      <c r="B10" s="195" t="s">
        <v>1</v>
      </c>
      <c r="C10" s="194"/>
      <c r="D10" s="194"/>
      <c r="E10" s="194"/>
      <c r="F10" s="194"/>
      <c r="G10" s="194"/>
      <c r="H10" s="194"/>
      <c r="I10" s="194"/>
      <c r="J10" s="196"/>
      <c r="K10" s="173" t="s">
        <v>392</v>
      </c>
      <c r="L10" s="189" t="s">
        <v>398</v>
      </c>
      <c r="M10" s="189"/>
      <c r="N10" s="189"/>
      <c r="O10" s="189"/>
      <c r="P10" s="189"/>
      <c r="Q10" s="189"/>
      <c r="R10" s="189"/>
      <c r="S10" s="189"/>
      <c r="T10" s="189"/>
      <c r="U10" s="189"/>
      <c r="AD10">
        <v>2</v>
      </c>
    </row>
    <row r="11" spans="1:30" ht="19.5" customHeight="1">
      <c r="A11" s="173" t="s">
        <v>382</v>
      </c>
      <c r="B11" s="203" t="s">
        <v>396</v>
      </c>
      <c r="C11" s="204"/>
      <c r="D11" s="204"/>
      <c r="E11" s="204"/>
      <c r="F11" s="204"/>
      <c r="G11" s="204"/>
      <c r="H11" s="204"/>
      <c r="I11" s="204"/>
      <c r="J11" s="205"/>
      <c r="K11" s="173" t="s">
        <v>393</v>
      </c>
      <c r="L11" s="189" t="s">
        <v>226</v>
      </c>
      <c r="M11" s="189"/>
      <c r="N11" s="189"/>
      <c r="O11" s="189"/>
      <c r="P11" s="189"/>
      <c r="Q11" s="189"/>
      <c r="R11" s="189"/>
      <c r="S11" s="189"/>
      <c r="T11" s="189"/>
      <c r="U11" s="189"/>
      <c r="AD11">
        <v>3</v>
      </c>
    </row>
    <row r="12" spans="1:30" ht="26.25" customHeight="1">
      <c r="A12" s="173" t="s">
        <v>222</v>
      </c>
      <c r="B12" s="169">
        <v>2</v>
      </c>
      <c r="C12" s="84">
        <v>2</v>
      </c>
      <c r="D12" s="84">
        <v>0</v>
      </c>
      <c r="E12" s="84">
        <v>2</v>
      </c>
      <c r="F12" s="201" t="s">
        <v>397</v>
      </c>
      <c r="G12" s="202"/>
      <c r="H12" s="202"/>
      <c r="I12" s="202"/>
      <c r="J12" s="202"/>
      <c r="K12" s="173" t="s">
        <v>395</v>
      </c>
      <c r="L12" s="189" t="s">
        <v>416</v>
      </c>
      <c r="M12" s="189"/>
      <c r="N12" s="189"/>
      <c r="O12" s="189"/>
      <c r="P12" s="189"/>
      <c r="Q12" s="189"/>
      <c r="R12" s="189"/>
      <c r="S12" s="189"/>
      <c r="T12" s="189"/>
      <c r="U12" s="189"/>
      <c r="AD12">
        <v>4</v>
      </c>
    </row>
    <row r="13" spans="1:30" ht="26.25" customHeight="1">
      <c r="A13" s="161"/>
      <c r="B13" s="171"/>
      <c r="C13" s="164"/>
      <c r="D13" s="151">
        <v>0</v>
      </c>
      <c r="E13" s="151">
        <v>1</v>
      </c>
      <c r="F13" s="201" t="s">
        <v>252</v>
      </c>
      <c r="G13" s="202"/>
      <c r="H13" s="202"/>
      <c r="I13" s="202"/>
      <c r="J13" s="202"/>
      <c r="K13" s="207"/>
      <c r="L13" s="208"/>
      <c r="M13" s="208"/>
      <c r="N13" s="208"/>
      <c r="O13" s="208"/>
      <c r="P13" s="208"/>
      <c r="Q13" s="208"/>
      <c r="R13" s="208"/>
      <c r="S13" s="208"/>
      <c r="T13" s="208"/>
      <c r="U13" s="209"/>
      <c r="AD13">
        <v>5</v>
      </c>
    </row>
    <row r="14" spans="1:30" ht="26.25" customHeight="1">
      <c r="A14" s="162"/>
      <c r="B14" s="164"/>
      <c r="C14" s="165">
        <v>8</v>
      </c>
      <c r="D14" s="84">
        <v>0</v>
      </c>
      <c r="E14" s="84">
        <v>0</v>
      </c>
      <c r="F14" s="201" t="s">
        <v>247</v>
      </c>
      <c r="G14" s="202"/>
      <c r="H14" s="202"/>
      <c r="I14" s="202"/>
      <c r="J14" s="202"/>
      <c r="K14" s="210"/>
      <c r="L14" s="211"/>
      <c r="M14" s="211"/>
      <c r="N14" s="211"/>
      <c r="O14" s="211"/>
      <c r="P14" s="211"/>
      <c r="Q14" s="211"/>
      <c r="R14" s="211"/>
      <c r="S14" s="211"/>
      <c r="T14" s="211"/>
      <c r="U14" s="212"/>
      <c r="AD14">
        <v>6</v>
      </c>
    </row>
    <row r="15" spans="1:30" ht="26.25" customHeight="1">
      <c r="A15" s="162"/>
      <c r="B15" s="171"/>
      <c r="C15" s="164"/>
      <c r="D15" s="151">
        <v>0</v>
      </c>
      <c r="E15" s="151">
        <v>6</v>
      </c>
      <c r="F15" s="201" t="s">
        <v>431</v>
      </c>
      <c r="G15" s="202"/>
      <c r="H15" s="202"/>
      <c r="I15" s="202"/>
      <c r="J15" s="202"/>
      <c r="K15" s="177" t="s">
        <v>442</v>
      </c>
      <c r="L15" s="189">
        <v>156366</v>
      </c>
      <c r="M15" s="189"/>
      <c r="N15" s="189"/>
      <c r="O15" s="189"/>
      <c r="P15" s="189"/>
      <c r="Q15" s="189"/>
      <c r="R15" s="189"/>
      <c r="S15" s="189"/>
      <c r="T15" s="189"/>
      <c r="U15" s="189"/>
      <c r="AD15">
        <v>7</v>
      </c>
    </row>
    <row r="16" spans="1:30" ht="26.25" customHeight="1">
      <c r="A16" s="162"/>
      <c r="B16" s="171"/>
      <c r="C16" s="172"/>
      <c r="D16" s="151">
        <v>3</v>
      </c>
      <c r="E16" s="151">
        <v>3</v>
      </c>
      <c r="F16" s="191" t="s">
        <v>433</v>
      </c>
      <c r="G16" s="192"/>
      <c r="H16" s="192"/>
      <c r="I16" s="192"/>
      <c r="J16" s="192"/>
      <c r="K16" s="173" t="s">
        <v>394</v>
      </c>
      <c r="L16" s="191">
        <v>156365</v>
      </c>
      <c r="M16" s="192"/>
      <c r="N16" s="192"/>
      <c r="O16" s="192"/>
      <c r="P16" s="192"/>
      <c r="Q16" s="192"/>
      <c r="R16" s="192"/>
      <c r="S16" s="192"/>
      <c r="T16" s="192"/>
      <c r="U16" s="193"/>
      <c r="AD16">
        <v>8</v>
      </c>
    </row>
    <row r="17" spans="1:30" ht="26.25" customHeight="1">
      <c r="A17" s="163"/>
      <c r="B17" s="164"/>
      <c r="C17" s="165">
        <v>5</v>
      </c>
      <c r="D17" s="84">
        <v>0</v>
      </c>
      <c r="E17" s="84">
        <v>0</v>
      </c>
      <c r="F17" s="201" t="s">
        <v>246</v>
      </c>
      <c r="G17" s="202"/>
      <c r="H17" s="202"/>
      <c r="I17" s="202"/>
      <c r="J17" s="202"/>
      <c r="K17" s="173" t="s">
        <v>419</v>
      </c>
      <c r="L17" s="189">
        <f>L15-L16</f>
        <v>1</v>
      </c>
      <c r="M17" s="189"/>
      <c r="N17" s="189"/>
      <c r="O17" s="189"/>
      <c r="P17" s="189"/>
      <c r="Q17" s="189"/>
      <c r="R17" s="189"/>
      <c r="S17" s="189"/>
      <c r="T17" s="189"/>
      <c r="U17" s="189"/>
      <c r="AD17">
        <v>9</v>
      </c>
    </row>
    <row r="18" spans="1:21" ht="27.75" customHeight="1">
      <c r="A18" s="166"/>
      <c r="B18" s="164"/>
      <c r="C18" s="167">
        <v>5</v>
      </c>
      <c r="D18" s="151">
        <v>0</v>
      </c>
      <c r="E18" s="151">
        <v>3</v>
      </c>
      <c r="F18" s="201" t="s">
        <v>247</v>
      </c>
      <c r="G18" s="202"/>
      <c r="H18" s="202"/>
      <c r="I18" s="202"/>
      <c r="J18" s="202"/>
      <c r="K18" s="174" t="s">
        <v>402</v>
      </c>
      <c r="L18" s="206" t="s">
        <v>420</v>
      </c>
      <c r="M18" s="206"/>
      <c r="N18" s="206"/>
      <c r="O18" s="206"/>
      <c r="P18" s="206"/>
      <c r="Q18" s="206"/>
      <c r="R18" s="206"/>
      <c r="S18" s="206"/>
      <c r="T18" s="206"/>
      <c r="U18" s="206"/>
    </row>
    <row r="19" spans="1:21" ht="45" customHeight="1">
      <c r="A19" s="168" t="s">
        <v>424</v>
      </c>
      <c r="B19" s="184" t="s">
        <v>426</v>
      </c>
      <c r="C19" s="184"/>
      <c r="D19" s="184"/>
      <c r="E19" s="184"/>
      <c r="F19" s="184"/>
      <c r="G19" s="184"/>
      <c r="H19" s="184"/>
      <c r="I19" s="184"/>
      <c r="J19" s="184"/>
      <c r="K19" s="184"/>
      <c r="L19" s="184"/>
      <c r="M19" s="184"/>
      <c r="N19" s="184"/>
      <c r="O19" s="184"/>
      <c r="P19" s="184"/>
      <c r="Q19" s="184"/>
      <c r="R19" s="184"/>
      <c r="S19" s="184"/>
      <c r="T19" s="184"/>
      <c r="U19" s="184"/>
    </row>
    <row r="20" spans="1:30" ht="42.75" customHeight="1">
      <c r="A20" s="170"/>
      <c r="B20" s="184" t="s">
        <v>427</v>
      </c>
      <c r="C20" s="184"/>
      <c r="D20" s="184"/>
      <c r="E20" s="184"/>
      <c r="F20" s="184"/>
      <c r="G20" s="184"/>
      <c r="H20" s="184"/>
      <c r="I20" s="184"/>
      <c r="J20" s="184"/>
      <c r="K20" s="184"/>
      <c r="L20" s="184"/>
      <c r="M20" s="184"/>
      <c r="N20" s="184"/>
      <c r="O20" s="184"/>
      <c r="P20" s="184"/>
      <c r="Q20" s="184"/>
      <c r="R20" s="184"/>
      <c r="S20" s="184"/>
      <c r="T20" s="184"/>
      <c r="U20" s="184"/>
      <c r="AD20" s="128" t="s">
        <v>403</v>
      </c>
    </row>
    <row r="21" spans="1:30" ht="42.75" customHeight="1">
      <c r="A21" s="170"/>
      <c r="B21" s="185" t="s">
        <v>425</v>
      </c>
      <c r="C21" s="186"/>
      <c r="D21" s="186"/>
      <c r="E21" s="186"/>
      <c r="F21" s="186"/>
      <c r="G21" s="186"/>
      <c r="H21" s="186"/>
      <c r="I21" s="186"/>
      <c r="J21" s="186"/>
      <c r="K21" s="186"/>
      <c r="L21" s="186"/>
      <c r="M21" s="186"/>
      <c r="N21" s="186"/>
      <c r="O21" s="186"/>
      <c r="P21" s="186"/>
      <c r="Q21" s="186"/>
      <c r="R21" s="186"/>
      <c r="S21" s="186"/>
      <c r="T21" s="186"/>
      <c r="U21" s="187"/>
      <c r="AD21" s="128" t="s">
        <v>405</v>
      </c>
    </row>
    <row r="22" spans="1:30" ht="42.75" customHeight="1">
      <c r="A22" s="170"/>
      <c r="B22" s="184" t="s">
        <v>428</v>
      </c>
      <c r="C22" s="184"/>
      <c r="D22" s="184"/>
      <c r="E22" s="184"/>
      <c r="F22" s="184"/>
      <c r="G22" s="184"/>
      <c r="H22" s="184"/>
      <c r="I22" s="184"/>
      <c r="J22" s="184"/>
      <c r="K22" s="184"/>
      <c r="L22" s="184"/>
      <c r="M22" s="184"/>
      <c r="N22" s="184"/>
      <c r="O22" s="184"/>
      <c r="P22" s="184"/>
      <c r="Q22" s="184"/>
      <c r="R22" s="184"/>
      <c r="S22" s="184"/>
      <c r="T22" s="184"/>
      <c r="U22" s="184"/>
      <c r="AD22" s="128" t="s">
        <v>406</v>
      </c>
    </row>
    <row r="23" spans="1:30" ht="42.75" customHeight="1">
      <c r="A23" s="170"/>
      <c r="B23" s="185" t="s">
        <v>437</v>
      </c>
      <c r="C23" s="186"/>
      <c r="D23" s="186"/>
      <c r="E23" s="186"/>
      <c r="F23" s="186"/>
      <c r="G23" s="186"/>
      <c r="H23" s="186"/>
      <c r="I23" s="186"/>
      <c r="J23" s="186"/>
      <c r="K23" s="186"/>
      <c r="L23" s="186"/>
      <c r="M23" s="186"/>
      <c r="N23" s="186"/>
      <c r="O23" s="186"/>
      <c r="P23" s="186"/>
      <c r="Q23" s="186"/>
      <c r="R23" s="186"/>
      <c r="S23" s="186"/>
      <c r="T23" s="186"/>
      <c r="U23" s="187"/>
      <c r="AD23" s="128" t="s">
        <v>407</v>
      </c>
    </row>
    <row r="24" spans="1:30" ht="42.75" customHeight="1">
      <c r="A24" s="170"/>
      <c r="B24" s="184" t="s">
        <v>438</v>
      </c>
      <c r="C24" s="184"/>
      <c r="D24" s="184"/>
      <c r="E24" s="184"/>
      <c r="F24" s="184"/>
      <c r="G24" s="184"/>
      <c r="H24" s="184"/>
      <c r="I24" s="184"/>
      <c r="J24" s="184"/>
      <c r="K24" s="184"/>
      <c r="L24" s="184"/>
      <c r="M24" s="184"/>
      <c r="N24" s="184"/>
      <c r="O24" s="184"/>
      <c r="P24" s="184"/>
      <c r="Q24" s="184"/>
      <c r="R24" s="184"/>
      <c r="S24" s="184"/>
      <c r="T24" s="184"/>
      <c r="U24" s="184"/>
      <c r="AD24" s="128" t="s">
        <v>441</v>
      </c>
    </row>
    <row r="25" spans="1:30" ht="19.5" customHeight="1">
      <c r="A25" s="188" t="s">
        <v>439</v>
      </c>
      <c r="B25" s="188"/>
      <c r="C25" s="188"/>
      <c r="D25" s="188"/>
      <c r="E25" s="188"/>
      <c r="F25" s="188"/>
      <c r="G25" s="188"/>
      <c r="H25" s="188"/>
      <c r="I25" s="188"/>
      <c r="J25" s="188"/>
      <c r="K25" s="188"/>
      <c r="L25" s="188"/>
      <c r="M25" s="188"/>
      <c r="N25" s="188"/>
      <c r="O25" s="188"/>
      <c r="P25" s="188"/>
      <c r="Q25" s="188"/>
      <c r="R25" s="188"/>
      <c r="S25" s="188"/>
      <c r="T25" s="188"/>
      <c r="U25" s="188"/>
      <c r="AD25" s="128" t="s">
        <v>408</v>
      </c>
    </row>
    <row r="26" ht="15">
      <c r="AD26" s="128" t="s">
        <v>409</v>
      </c>
    </row>
    <row r="27" ht="15">
      <c r="AD27" s="128" t="s">
        <v>410</v>
      </c>
    </row>
    <row r="28" ht="15">
      <c r="AD28" s="128" t="s">
        <v>411</v>
      </c>
    </row>
    <row r="29" ht="15">
      <c r="AD29" s="128" t="s">
        <v>412</v>
      </c>
    </row>
    <row r="30" ht="15">
      <c r="AD30" s="128" t="s">
        <v>413</v>
      </c>
    </row>
    <row r="31" ht="15">
      <c r="AD31" s="128" t="s">
        <v>404</v>
      </c>
    </row>
    <row r="32" ht="15">
      <c r="AD32" s="128" t="s">
        <v>414</v>
      </c>
    </row>
    <row r="33" ht="15">
      <c r="AD33" s="128" t="s">
        <v>415</v>
      </c>
    </row>
    <row r="34" ht="15">
      <c r="AD34" s="128" t="s">
        <v>226</v>
      </c>
    </row>
    <row r="35" ht="15">
      <c r="AD35" s="128" t="s">
        <v>250</v>
      </c>
    </row>
    <row r="36" ht="15">
      <c r="AD36" s="128" t="s">
        <v>251</v>
      </c>
    </row>
    <row r="37" ht="15">
      <c r="AD37" s="128" t="s">
        <v>416</v>
      </c>
    </row>
    <row r="38" ht="15">
      <c r="AD38" s="128" t="s">
        <v>417</v>
      </c>
    </row>
    <row r="39" ht="15">
      <c r="AD39" s="128" t="s">
        <v>418</v>
      </c>
    </row>
    <row r="40" ht="15">
      <c r="AD40" s="128" t="s">
        <v>253</v>
      </c>
    </row>
    <row r="41" ht="15">
      <c r="AD41" s="128" t="s">
        <v>254</v>
      </c>
    </row>
    <row r="42" ht="15">
      <c r="AD42" s="128" t="s">
        <v>255</v>
      </c>
    </row>
    <row r="43" ht="15">
      <c r="AD43" s="128" t="s">
        <v>256</v>
      </c>
    </row>
    <row r="44" ht="15">
      <c r="AD44" s="128" t="s">
        <v>420</v>
      </c>
    </row>
    <row r="45" ht="15">
      <c r="AD45" s="128" t="s">
        <v>421</v>
      </c>
    </row>
    <row r="46" ht="15">
      <c r="AD46" s="128" t="s">
        <v>422</v>
      </c>
    </row>
  </sheetData>
  <sheetProtection password="D1E7" sheet="1"/>
  <protectedRanges>
    <protectedRange sqref="L2:U18" name="Range2"/>
    <protectedRange sqref="B2:J18" name="Range1"/>
  </protectedRanges>
  <mergeCells count="41">
    <mergeCell ref="L10:U10"/>
    <mergeCell ref="F12:J12"/>
    <mergeCell ref="F13:J13"/>
    <mergeCell ref="F14:J14"/>
    <mergeCell ref="B9:J9"/>
    <mergeCell ref="B10:J10"/>
    <mergeCell ref="K13:U14"/>
    <mergeCell ref="F18:J18"/>
    <mergeCell ref="L7:U7"/>
    <mergeCell ref="L16:U16"/>
    <mergeCell ref="F16:J16"/>
    <mergeCell ref="B11:J11"/>
    <mergeCell ref="L17:U17"/>
    <mergeCell ref="F17:J17"/>
    <mergeCell ref="L18:U18"/>
    <mergeCell ref="L12:U12"/>
    <mergeCell ref="F15:J15"/>
    <mergeCell ref="R4:U4"/>
    <mergeCell ref="L8:U8"/>
    <mergeCell ref="B3:J3"/>
    <mergeCell ref="B5:J5"/>
    <mergeCell ref="B6:J6"/>
    <mergeCell ref="B7:J7"/>
    <mergeCell ref="F4:J4"/>
    <mergeCell ref="L15:U15"/>
    <mergeCell ref="A1:U1"/>
    <mergeCell ref="L11:U11"/>
    <mergeCell ref="L2:U2"/>
    <mergeCell ref="L3:U3"/>
    <mergeCell ref="L5:U5"/>
    <mergeCell ref="L6:U6"/>
    <mergeCell ref="B8:J8"/>
    <mergeCell ref="F2:J2"/>
    <mergeCell ref="L9:U9"/>
    <mergeCell ref="B24:U24"/>
    <mergeCell ref="B23:U23"/>
    <mergeCell ref="B22:U22"/>
    <mergeCell ref="B21:U21"/>
    <mergeCell ref="A25:U25"/>
    <mergeCell ref="B19:U19"/>
    <mergeCell ref="B20:U20"/>
  </mergeCells>
  <dataValidations count="10">
    <dataValidation type="list" allowBlank="1" showInputMessage="1" showErrorMessage="1" sqref="D15:E16 M4 X10 D13:E13">
      <formula1>$AD$8:$AD$17</formula1>
    </dataValidation>
    <dataValidation type="list" allowBlank="1" showInputMessage="1" showErrorMessage="1" sqref="F13:J13">
      <formula1>$AD$1:$AD$2</formula1>
    </dataValidation>
    <dataValidation type="list" allowBlank="1" showInputMessage="1" showErrorMessage="1" sqref="F14:J14">
      <formula1>$AD$3:$AD$5</formula1>
    </dataValidation>
    <dataValidation type="list" allowBlank="1" showInputMessage="1" showErrorMessage="1" sqref="F15:J15">
      <formula1>$AD$6:$AD$7</formula1>
    </dataValidation>
    <dataValidation type="list" allowBlank="1" showInputMessage="1" showErrorMessage="1" sqref="L4">
      <formula1>$AD$8:$AD$9</formula1>
    </dataValidation>
    <dataValidation type="list" allowBlank="1" showInputMessage="1" showErrorMessage="1" sqref="Q4">
      <formula1>$AD$9:$AD$10</formula1>
    </dataValidation>
    <dataValidation type="list" allowBlank="1" showInputMessage="1" showErrorMessage="1" sqref="R4:U4">
      <formula1>$AD$20:$AD$33</formula1>
    </dataValidation>
    <dataValidation type="list" allowBlank="1" showInputMessage="1" showErrorMessage="1" sqref="L11:U11">
      <formula1>$AD$34:$AD$36</formula1>
    </dataValidation>
    <dataValidation type="list" allowBlank="1" showInputMessage="1" showErrorMessage="1" sqref="L12:U12">
      <formula1>$AD$37:$AD$39</formula1>
    </dataValidation>
    <dataValidation type="list" allowBlank="1" showInputMessage="1" showErrorMessage="1" sqref="L18:U18">
      <formula1>$AD$44:$AD$46</formula1>
    </dataValidation>
  </dataValidations>
  <printOptions/>
  <pageMargins left="0.7" right="0.7" top="0.75" bottom="0.75" header="0.3" footer="0.3"/>
  <pageSetup horizontalDpi="600" verticalDpi="600" orientation="landscape" paperSize="5" scale="73"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X52"/>
  <sheetViews>
    <sheetView zoomScalePageLayoutView="0" workbookViewId="0" topLeftCell="A19">
      <selection activeCell="N31" sqref="N31"/>
    </sheetView>
  </sheetViews>
  <sheetFormatPr defaultColWidth="9.140625" defaultRowHeight="15"/>
  <cols>
    <col min="1" max="1" width="5.421875" style="2" customWidth="1"/>
    <col min="2" max="10" width="3.7109375" style="2" customWidth="1"/>
    <col min="11" max="11" width="4.57421875" style="2" customWidth="1"/>
    <col min="12" max="23" width="3.7109375" style="2" customWidth="1"/>
  </cols>
  <sheetData>
    <row r="1" spans="1:23" ht="28.5" customHeight="1">
      <c r="A1" s="213" t="s">
        <v>10</v>
      </c>
      <c r="B1" s="214"/>
      <c r="C1" s="214"/>
      <c r="D1" s="214"/>
      <c r="E1" s="214"/>
      <c r="F1" s="214"/>
      <c r="G1" s="214"/>
      <c r="H1" s="214"/>
      <c r="I1" s="214"/>
      <c r="J1" s="214"/>
      <c r="K1" s="214"/>
      <c r="L1" s="214"/>
      <c r="M1" s="214"/>
      <c r="N1" s="214"/>
      <c r="O1" s="214"/>
      <c r="P1" s="214"/>
      <c r="Q1" s="214"/>
      <c r="R1" s="214"/>
      <c r="S1" s="214"/>
      <c r="T1" s="214"/>
      <c r="U1" s="214"/>
      <c r="V1" s="214"/>
      <c r="W1" s="215"/>
    </row>
    <row r="2" spans="1:23" ht="48" customHeight="1">
      <c r="A2" s="216" t="s">
        <v>11</v>
      </c>
      <c r="B2" s="217"/>
      <c r="C2" s="217"/>
      <c r="D2" s="217"/>
      <c r="E2" s="217"/>
      <c r="F2" s="217"/>
      <c r="G2" s="217"/>
      <c r="H2" s="217"/>
      <c r="I2" s="217"/>
      <c r="J2" s="217"/>
      <c r="K2" s="217"/>
      <c r="L2" s="217"/>
      <c r="M2" s="217"/>
      <c r="N2" s="217"/>
      <c r="O2" s="217"/>
      <c r="P2" s="217"/>
      <c r="Q2" s="217"/>
      <c r="R2" s="217"/>
      <c r="S2" s="217"/>
      <c r="T2" s="217"/>
      <c r="U2" s="217"/>
      <c r="V2" s="217"/>
      <c r="W2" s="218"/>
    </row>
    <row r="3" spans="1:23" ht="15">
      <c r="A3" s="106"/>
      <c r="B3" s="6"/>
      <c r="C3" s="6"/>
      <c r="D3" s="6"/>
      <c r="E3" s="6"/>
      <c r="F3" s="6"/>
      <c r="G3" s="6"/>
      <c r="H3" s="6"/>
      <c r="I3" s="6"/>
      <c r="J3" s="6"/>
      <c r="K3" s="6"/>
      <c r="L3" s="6"/>
      <c r="M3" s="6"/>
      <c r="N3" s="6"/>
      <c r="O3" s="6" t="s">
        <v>12</v>
      </c>
      <c r="P3" s="6"/>
      <c r="Q3" s="6"/>
      <c r="R3" s="6"/>
      <c r="S3" s="6"/>
      <c r="T3" s="6"/>
      <c r="U3" s="6"/>
      <c r="V3" s="6"/>
      <c r="W3" s="3"/>
    </row>
    <row r="4" spans="1:23" ht="15.75" thickBot="1">
      <c r="A4" s="106"/>
      <c r="B4" s="6"/>
      <c r="C4" s="6"/>
      <c r="D4" s="6"/>
      <c r="E4" s="6"/>
      <c r="F4" s="6"/>
      <c r="G4" s="6"/>
      <c r="H4" s="6"/>
      <c r="I4" s="6"/>
      <c r="J4" s="6"/>
      <c r="K4" s="6"/>
      <c r="L4" s="6"/>
      <c r="M4" s="6"/>
      <c r="N4" s="6"/>
      <c r="O4" s="6"/>
      <c r="P4" s="6"/>
      <c r="Q4" s="6"/>
      <c r="R4" s="6"/>
      <c r="S4" s="6"/>
      <c r="T4" s="6"/>
      <c r="U4" s="6"/>
      <c r="V4" s="6"/>
      <c r="W4" s="3"/>
    </row>
    <row r="5" spans="1:23" ht="15.75" thickBot="1">
      <c r="A5" s="106" t="s">
        <v>227</v>
      </c>
      <c r="B5" s="6"/>
      <c r="C5" s="6"/>
      <c r="D5" s="154">
        <f>data!B2</f>
        <v>1</v>
      </c>
      <c r="E5" s="154">
        <f>data!C2</f>
        <v>0</v>
      </c>
      <c r="F5" s="154">
        <f>data!D2</f>
        <v>1</v>
      </c>
      <c r="G5" s="154">
        <f>data!E2</f>
        <v>4</v>
      </c>
      <c r="H5" s="6"/>
      <c r="I5" s="6"/>
      <c r="J5" s="6"/>
      <c r="K5" s="109" t="s">
        <v>13</v>
      </c>
      <c r="L5" s="6"/>
      <c r="M5" s="219"/>
      <c r="N5" s="220"/>
      <c r="O5" s="220"/>
      <c r="P5" s="220"/>
      <c r="Q5" s="220"/>
      <c r="R5" s="220"/>
      <c r="S5" s="220"/>
      <c r="T5" s="220"/>
      <c r="U5" s="221"/>
      <c r="V5" s="108"/>
      <c r="W5" s="112"/>
    </row>
    <row r="6" spans="1:23" ht="15.75" thickBot="1">
      <c r="A6" s="106"/>
      <c r="B6" s="6"/>
      <c r="C6" s="6"/>
      <c r="D6" s="6"/>
      <c r="E6" s="6"/>
      <c r="F6" s="6"/>
      <c r="G6" s="6"/>
      <c r="H6" s="6"/>
      <c r="I6" s="6"/>
      <c r="J6" s="6"/>
      <c r="K6" s="6"/>
      <c r="L6" s="6"/>
      <c r="M6" s="222"/>
      <c r="N6" s="223"/>
      <c r="O6" s="223"/>
      <c r="P6" s="223"/>
      <c r="Q6" s="223"/>
      <c r="R6" s="223"/>
      <c r="S6" s="223"/>
      <c r="T6" s="223"/>
      <c r="U6" s="224"/>
      <c r="V6" s="108"/>
      <c r="W6" s="112"/>
    </row>
    <row r="7" spans="1:23" ht="15.75" thickBot="1">
      <c r="A7" s="106" t="s">
        <v>228</v>
      </c>
      <c r="B7" s="6"/>
      <c r="C7" s="6"/>
      <c r="D7" s="103" t="str">
        <f>data!B3</f>
        <v>STO,RAYADURG</v>
      </c>
      <c r="E7" s="101"/>
      <c r="F7" s="101"/>
      <c r="G7" s="101"/>
      <c r="H7" s="102"/>
      <c r="I7" s="6"/>
      <c r="J7" s="6"/>
      <c r="K7" s="109" t="s">
        <v>14</v>
      </c>
      <c r="L7" s="6"/>
      <c r="M7" s="225"/>
      <c r="N7" s="226"/>
      <c r="O7" s="226"/>
      <c r="P7" s="226"/>
      <c r="Q7" s="226"/>
      <c r="R7" s="226"/>
      <c r="S7" s="226"/>
      <c r="T7" s="226"/>
      <c r="U7" s="227"/>
      <c r="V7" s="108"/>
      <c r="W7" s="112"/>
    </row>
    <row r="8" spans="1:23" ht="15.75" thickBot="1">
      <c r="A8" s="106"/>
      <c r="B8" s="6"/>
      <c r="C8" s="6"/>
      <c r="D8" s="6"/>
      <c r="E8" s="6"/>
      <c r="F8" s="6"/>
      <c r="G8" s="6"/>
      <c r="H8" s="6"/>
      <c r="I8" s="6"/>
      <c r="J8" s="6"/>
      <c r="K8" s="6"/>
      <c r="L8" s="6"/>
      <c r="M8" s="6"/>
      <c r="N8" s="6"/>
      <c r="O8" s="6"/>
      <c r="P8" s="6"/>
      <c r="Q8" s="6"/>
      <c r="R8" s="6"/>
      <c r="S8" s="6"/>
      <c r="T8" s="6"/>
      <c r="U8" s="6"/>
      <c r="V8" s="6"/>
      <c r="W8" s="3"/>
    </row>
    <row r="9" spans="1:23" ht="15.75" thickBot="1">
      <c r="A9" s="110" t="s">
        <v>223</v>
      </c>
      <c r="B9" s="6"/>
      <c r="C9" s="6"/>
      <c r="D9" s="228">
        <f>data!B6</f>
        <v>10140308014</v>
      </c>
      <c r="E9" s="229"/>
      <c r="F9" s="229"/>
      <c r="G9" s="229"/>
      <c r="H9" s="229"/>
      <c r="I9" s="229"/>
      <c r="J9" s="230"/>
      <c r="K9" s="6"/>
      <c r="L9" s="6"/>
      <c r="M9" s="6"/>
      <c r="N9" s="6"/>
      <c r="O9" s="6"/>
      <c r="P9" s="6"/>
      <c r="Q9" s="6"/>
      <c r="R9" s="6"/>
      <c r="S9" s="6"/>
      <c r="T9" s="6"/>
      <c r="U9" s="6"/>
      <c r="V9" s="6"/>
      <c r="W9" s="3"/>
    </row>
    <row r="10" spans="1:23" ht="15.75" thickBot="1">
      <c r="A10" s="106"/>
      <c r="B10" s="6"/>
      <c r="C10" s="6"/>
      <c r="D10" s="6"/>
      <c r="E10" s="6"/>
      <c r="F10" s="6"/>
      <c r="G10" s="6"/>
      <c r="H10" s="6"/>
      <c r="I10" s="6"/>
      <c r="J10" s="6"/>
      <c r="K10" s="6"/>
      <c r="L10" s="6"/>
      <c r="M10" s="6"/>
      <c r="N10" s="6"/>
      <c r="O10" s="6"/>
      <c r="P10" s="6"/>
      <c r="Q10" s="6"/>
      <c r="R10" s="6"/>
      <c r="S10" s="6"/>
      <c r="T10" s="6"/>
      <c r="U10" s="6"/>
      <c r="V10" s="6"/>
      <c r="W10" s="3"/>
    </row>
    <row r="11" spans="1:23" ht="15.75" thickBot="1">
      <c r="A11" s="110" t="s">
        <v>230</v>
      </c>
      <c r="B11" s="6"/>
      <c r="C11" s="6"/>
      <c r="D11" s="6"/>
      <c r="E11" s="6"/>
      <c r="F11" s="232" t="str">
        <f>data!B8</f>
        <v>MANDAL EDUCATIONAL OFFICER</v>
      </c>
      <c r="G11" s="233"/>
      <c r="H11" s="233"/>
      <c r="I11" s="233"/>
      <c r="J11" s="233"/>
      <c r="K11" s="233"/>
      <c r="L11" s="233"/>
      <c r="M11" s="234"/>
      <c r="N11" s="6"/>
      <c r="O11" s="109" t="s">
        <v>231</v>
      </c>
      <c r="P11" s="6"/>
      <c r="Q11" s="6"/>
      <c r="R11" s="6"/>
      <c r="S11" s="232" t="str">
        <f>data!B9</f>
        <v>MP,RAYADURG</v>
      </c>
      <c r="T11" s="233"/>
      <c r="U11" s="233"/>
      <c r="V11" s="234"/>
      <c r="W11" s="3"/>
    </row>
    <row r="12" spans="1:23" ht="15.75" thickBot="1">
      <c r="A12" s="106"/>
      <c r="B12" s="6"/>
      <c r="C12" s="6"/>
      <c r="D12" s="6"/>
      <c r="E12" s="6"/>
      <c r="F12" s="6"/>
      <c r="G12" s="6"/>
      <c r="H12" s="6"/>
      <c r="I12" s="6"/>
      <c r="J12" s="6"/>
      <c r="K12" s="6"/>
      <c r="L12" s="6"/>
      <c r="M12" s="6"/>
      <c r="N12" s="6"/>
      <c r="O12" s="6"/>
      <c r="P12" s="6"/>
      <c r="Q12" s="6"/>
      <c r="R12" s="6"/>
      <c r="S12" s="6"/>
      <c r="T12" s="6"/>
      <c r="U12" s="6"/>
      <c r="V12" s="6"/>
      <c r="W12" s="3"/>
    </row>
    <row r="13" spans="1:23" ht="15.75" thickBot="1">
      <c r="A13" s="110" t="s">
        <v>232</v>
      </c>
      <c r="B13" s="6"/>
      <c r="C13" s="6"/>
      <c r="D13" s="6"/>
      <c r="E13" s="6"/>
      <c r="F13" s="6"/>
      <c r="G13" s="156" t="str">
        <f>data!B4</f>
        <v>0</v>
      </c>
      <c r="H13" s="156" t="str">
        <f>data!C4</f>
        <v>9</v>
      </c>
      <c r="I13" s="156" t="str">
        <f>data!D4</f>
        <v>6</v>
      </c>
      <c r="J13" s="156" t="str">
        <f>data!E4</f>
        <v>0</v>
      </c>
      <c r="K13" s="6"/>
      <c r="L13" s="6"/>
      <c r="M13" s="6"/>
      <c r="N13" s="6"/>
      <c r="O13" s="109" t="s">
        <v>233</v>
      </c>
      <c r="P13" s="6"/>
      <c r="Q13" s="6"/>
      <c r="R13" s="6"/>
      <c r="S13" s="232" t="str">
        <f>data!B5</f>
        <v>SBI,RAYADURG</v>
      </c>
      <c r="T13" s="233"/>
      <c r="U13" s="233"/>
      <c r="V13" s="234"/>
      <c r="W13" s="113"/>
    </row>
    <row r="14" spans="1:23" ht="15">
      <c r="A14" s="106"/>
      <c r="B14" s="6"/>
      <c r="C14" s="6"/>
      <c r="D14" s="6"/>
      <c r="E14" s="6"/>
      <c r="F14" s="6"/>
      <c r="G14" s="6"/>
      <c r="H14" s="6"/>
      <c r="I14" s="6"/>
      <c r="J14" s="6"/>
      <c r="K14" s="6"/>
      <c r="L14" s="6"/>
      <c r="M14" s="6"/>
      <c r="N14" s="6"/>
      <c r="O14" s="6"/>
      <c r="P14" s="6"/>
      <c r="Q14" s="6"/>
      <c r="R14" s="6"/>
      <c r="S14" s="6"/>
      <c r="T14" s="6"/>
      <c r="U14" s="6"/>
      <c r="V14" s="6"/>
      <c r="W14" s="3"/>
    </row>
    <row r="15" spans="1:23" ht="15.75" thickBot="1">
      <c r="A15" s="106"/>
      <c r="B15" s="6"/>
      <c r="C15" s="6"/>
      <c r="D15" s="6"/>
      <c r="E15" s="6"/>
      <c r="F15" s="6"/>
      <c r="G15" s="6"/>
      <c r="H15" s="6"/>
      <c r="I15" s="6"/>
      <c r="J15" s="6"/>
      <c r="K15" s="6"/>
      <c r="L15" s="6"/>
      <c r="M15" s="6"/>
      <c r="N15" s="6"/>
      <c r="O15" s="6"/>
      <c r="P15" s="6"/>
      <c r="Q15" s="6"/>
      <c r="R15" s="6"/>
      <c r="S15" s="6"/>
      <c r="T15" s="6"/>
      <c r="U15" s="6"/>
      <c r="V15" s="6"/>
      <c r="W15" s="3"/>
    </row>
    <row r="16" spans="1:23" ht="15">
      <c r="A16" s="106"/>
      <c r="B16" s="235" t="s">
        <v>222</v>
      </c>
      <c r="C16" s="236"/>
      <c r="D16" s="236"/>
      <c r="E16" s="236"/>
      <c r="F16" s="236"/>
      <c r="G16" s="236"/>
      <c r="H16" s="236"/>
      <c r="I16" s="236"/>
      <c r="J16" s="236"/>
      <c r="K16" s="236"/>
      <c r="L16" s="236"/>
      <c r="M16" s="236"/>
      <c r="N16" s="236"/>
      <c r="O16" s="236"/>
      <c r="P16" s="236"/>
      <c r="Q16" s="236"/>
      <c r="R16" s="236"/>
      <c r="S16" s="236"/>
      <c r="T16" s="236"/>
      <c r="U16" s="237"/>
      <c r="V16" s="6"/>
      <c r="W16" s="3"/>
    </row>
    <row r="17" spans="1:23" ht="15">
      <c r="A17" s="106"/>
      <c r="B17" s="106"/>
      <c r="C17" s="6"/>
      <c r="D17" s="252" t="s">
        <v>16</v>
      </c>
      <c r="E17" s="252"/>
      <c r="F17" s="252"/>
      <c r="G17" s="252"/>
      <c r="H17" s="6"/>
      <c r="I17" s="6"/>
      <c r="J17" s="259" t="s">
        <v>17</v>
      </c>
      <c r="K17" s="259"/>
      <c r="L17" s="6"/>
      <c r="M17" s="6"/>
      <c r="N17" s="259" t="s">
        <v>18</v>
      </c>
      <c r="O17" s="259"/>
      <c r="P17" s="259"/>
      <c r="Q17" s="6"/>
      <c r="R17" s="6"/>
      <c r="S17" s="259" t="s">
        <v>19</v>
      </c>
      <c r="T17" s="259"/>
      <c r="U17" s="3"/>
      <c r="V17" s="6"/>
      <c r="W17" s="3"/>
    </row>
    <row r="18" spans="1:23" ht="19.5" customHeight="1">
      <c r="A18" s="106"/>
      <c r="B18" s="106"/>
      <c r="C18" s="6"/>
      <c r="D18" s="114">
        <f>data!B12</f>
        <v>2</v>
      </c>
      <c r="E18" s="114">
        <f>data!C12</f>
        <v>2</v>
      </c>
      <c r="F18" s="114">
        <f>data!D12</f>
        <v>0</v>
      </c>
      <c r="G18" s="114">
        <f>data!E12</f>
        <v>2</v>
      </c>
      <c r="H18" s="6"/>
      <c r="I18" s="6"/>
      <c r="J18" s="114">
        <f>data!D13</f>
        <v>0</v>
      </c>
      <c r="K18" s="114">
        <f>data!E13</f>
        <v>1</v>
      </c>
      <c r="L18" s="6"/>
      <c r="M18" s="6"/>
      <c r="N18" s="114">
        <f>data!C14</f>
        <v>8</v>
      </c>
      <c r="O18" s="114">
        <f>data!D14</f>
        <v>0</v>
      </c>
      <c r="P18" s="114">
        <f>data!E14</f>
        <v>0</v>
      </c>
      <c r="Q18" s="6"/>
      <c r="R18" s="6"/>
      <c r="S18" s="114">
        <f>data!D15</f>
        <v>0</v>
      </c>
      <c r="T18" s="114">
        <f>data!E15</f>
        <v>6</v>
      </c>
      <c r="U18" s="3"/>
      <c r="V18" s="6"/>
      <c r="W18" s="3"/>
    </row>
    <row r="19" spans="1:23" ht="19.5" customHeight="1">
      <c r="A19" s="106"/>
      <c r="B19" s="106"/>
      <c r="C19" s="6"/>
      <c r="D19" s="231" t="s">
        <v>20</v>
      </c>
      <c r="E19" s="231"/>
      <c r="F19" s="231"/>
      <c r="G19" s="231"/>
      <c r="H19" s="6"/>
      <c r="I19" s="6"/>
      <c r="J19" s="252" t="s">
        <v>21</v>
      </c>
      <c r="K19" s="252"/>
      <c r="L19" s="252"/>
      <c r="M19" s="6"/>
      <c r="N19" s="6"/>
      <c r="O19" s="260" t="s">
        <v>22</v>
      </c>
      <c r="P19" s="260"/>
      <c r="Q19" s="260"/>
      <c r="R19" s="260"/>
      <c r="S19" s="260"/>
      <c r="T19" s="6"/>
      <c r="U19" s="3"/>
      <c r="V19" s="6"/>
      <c r="W19" s="3"/>
    </row>
    <row r="20" spans="1:23" ht="19.5" customHeight="1">
      <c r="A20" s="106"/>
      <c r="B20" s="106"/>
      <c r="C20" s="105"/>
      <c r="D20" s="104"/>
      <c r="E20" s="100"/>
      <c r="F20" s="114">
        <f>data!D16</f>
        <v>3</v>
      </c>
      <c r="G20" s="114">
        <f>data!E16</f>
        <v>3</v>
      </c>
      <c r="H20" s="6"/>
      <c r="I20" s="105"/>
      <c r="J20" s="115">
        <f>data!C17</f>
        <v>5</v>
      </c>
      <c r="K20" s="115">
        <f>data!D17</f>
        <v>0</v>
      </c>
      <c r="L20" s="115">
        <f>data!E17</f>
        <v>0</v>
      </c>
      <c r="M20" s="6"/>
      <c r="N20" s="6"/>
      <c r="O20" s="6"/>
      <c r="P20" s="114">
        <f>data!C18</f>
        <v>5</v>
      </c>
      <c r="Q20" s="114">
        <f>data!D18</f>
        <v>0</v>
      </c>
      <c r="R20" s="114">
        <f>data!E18</f>
        <v>3</v>
      </c>
      <c r="S20" s="6"/>
      <c r="T20" s="6"/>
      <c r="U20" s="3"/>
      <c r="V20" s="6"/>
      <c r="W20" s="3"/>
    </row>
    <row r="21" spans="1:23" ht="15">
      <c r="A21" s="106"/>
      <c r="B21" s="106"/>
      <c r="C21" s="6"/>
      <c r="D21" s="6"/>
      <c r="E21" s="6"/>
      <c r="F21" s="6"/>
      <c r="G21" s="6"/>
      <c r="H21" s="6"/>
      <c r="I21" s="6"/>
      <c r="J21" s="6"/>
      <c r="K21" s="6"/>
      <c r="L21" s="6"/>
      <c r="M21" s="6"/>
      <c r="N21" s="6"/>
      <c r="O21" s="6"/>
      <c r="P21" s="6"/>
      <c r="Q21" s="6"/>
      <c r="R21" s="6"/>
      <c r="S21" s="6"/>
      <c r="T21" s="6"/>
      <c r="U21" s="3"/>
      <c r="V21" s="6"/>
      <c r="W21" s="3"/>
    </row>
    <row r="22" spans="1:23" ht="15.75" customHeight="1" thickBot="1">
      <c r="A22" s="106"/>
      <c r="B22" s="5"/>
      <c r="C22" s="107"/>
      <c r="D22" s="107"/>
      <c r="E22" s="107"/>
      <c r="F22" s="107"/>
      <c r="G22" s="107"/>
      <c r="H22" s="107"/>
      <c r="I22" s="107"/>
      <c r="J22" s="107"/>
      <c r="K22" s="107"/>
      <c r="L22" s="107"/>
      <c r="M22" s="107"/>
      <c r="N22" s="107"/>
      <c r="O22" s="107"/>
      <c r="P22" s="107"/>
      <c r="Q22" s="107"/>
      <c r="R22" s="107"/>
      <c r="S22" s="107"/>
      <c r="T22" s="107"/>
      <c r="U22" s="4"/>
      <c r="V22" s="6"/>
      <c r="W22" s="3"/>
    </row>
    <row r="23" spans="1:23" ht="15">
      <c r="A23" s="106"/>
      <c r="B23" s="6"/>
      <c r="C23" s="6"/>
      <c r="D23" s="6"/>
      <c r="E23" s="6"/>
      <c r="F23" s="6"/>
      <c r="G23" s="6"/>
      <c r="H23" s="6"/>
      <c r="I23" s="6"/>
      <c r="J23" s="6"/>
      <c r="K23" s="6"/>
      <c r="L23" s="6"/>
      <c r="M23" s="6"/>
      <c r="N23" s="6"/>
      <c r="O23" s="6"/>
      <c r="P23" s="6"/>
      <c r="Q23" s="6"/>
      <c r="R23" s="6"/>
      <c r="S23" s="6"/>
      <c r="T23" s="6"/>
      <c r="U23" s="6"/>
      <c r="V23" s="6"/>
      <c r="W23" s="3"/>
    </row>
    <row r="24" spans="1:23" ht="15">
      <c r="A24" s="238" t="s">
        <v>243</v>
      </c>
      <c r="B24" s="239"/>
      <c r="C24" s="239"/>
      <c r="D24" s="6"/>
      <c r="E24" s="240" t="s">
        <v>120</v>
      </c>
      <c r="F24" s="241"/>
      <c r="G24" s="6"/>
      <c r="H24" s="244" t="s">
        <v>241</v>
      </c>
      <c r="I24" s="223"/>
      <c r="J24" s="223"/>
      <c r="K24" s="240" t="s">
        <v>23</v>
      </c>
      <c r="L24" s="241"/>
      <c r="M24" s="245" t="s">
        <v>24</v>
      </c>
      <c r="N24" s="246"/>
      <c r="O24" s="246"/>
      <c r="P24" s="246"/>
      <c r="Q24" s="246"/>
      <c r="R24" s="246"/>
      <c r="S24" s="6"/>
      <c r="T24" s="6"/>
      <c r="U24" s="6"/>
      <c r="V24" s="6"/>
      <c r="W24" s="3"/>
    </row>
    <row r="25" spans="1:23" ht="15">
      <c r="A25" s="238" t="s">
        <v>244</v>
      </c>
      <c r="B25" s="239"/>
      <c r="C25" s="239"/>
      <c r="D25" s="6"/>
      <c r="E25" s="242"/>
      <c r="F25" s="243"/>
      <c r="G25" s="6"/>
      <c r="H25" s="249" t="s">
        <v>242</v>
      </c>
      <c r="I25" s="239"/>
      <c r="J25" s="250"/>
      <c r="K25" s="242"/>
      <c r="L25" s="243"/>
      <c r="M25" s="245" t="s">
        <v>25</v>
      </c>
      <c r="N25" s="246"/>
      <c r="O25" s="246"/>
      <c r="P25" s="246"/>
      <c r="Q25" s="246"/>
      <c r="R25" s="251"/>
      <c r="S25" s="157">
        <f>data!B12</f>
        <v>2</v>
      </c>
      <c r="T25" s="157">
        <f>data!C12</f>
        <v>2</v>
      </c>
      <c r="U25" s="157">
        <f>data!D12</f>
        <v>0</v>
      </c>
      <c r="V25" s="157">
        <f>data!E12</f>
        <v>2</v>
      </c>
      <c r="W25" s="3"/>
    </row>
    <row r="26" spans="1:23" ht="15">
      <c r="A26" s="106"/>
      <c r="B26" s="6"/>
      <c r="C26" s="6"/>
      <c r="D26" s="6"/>
      <c r="E26" s="6"/>
      <c r="F26" s="6"/>
      <c r="G26" s="6"/>
      <c r="H26" s="6"/>
      <c r="I26" s="6"/>
      <c r="J26" s="6"/>
      <c r="K26" s="6"/>
      <c r="L26" s="6"/>
      <c r="M26" s="6"/>
      <c r="N26" s="6"/>
      <c r="O26" s="6"/>
      <c r="P26" s="6"/>
      <c r="Q26" s="6"/>
      <c r="R26" s="6"/>
      <c r="S26" s="6"/>
      <c r="T26" s="6"/>
      <c r="U26" s="6"/>
      <c r="V26" s="6"/>
      <c r="W26" s="3"/>
    </row>
    <row r="27" spans="1:23" ht="15">
      <c r="A27" s="106"/>
      <c r="B27" s="6"/>
      <c r="C27" s="6"/>
      <c r="D27" s="6"/>
      <c r="E27" s="6"/>
      <c r="F27" s="6"/>
      <c r="G27" s="6"/>
      <c r="H27" s="6"/>
      <c r="I27" s="6"/>
      <c r="J27" s="6"/>
      <c r="K27" s="6"/>
      <c r="L27" s="6"/>
      <c r="M27" s="6"/>
      <c r="N27" s="6"/>
      <c r="O27" s="6"/>
      <c r="P27" s="6"/>
      <c r="Q27" s="6"/>
      <c r="R27" s="6"/>
      <c r="S27" s="6"/>
      <c r="T27" s="6"/>
      <c r="U27" s="6"/>
      <c r="V27" s="6"/>
      <c r="W27" s="3"/>
    </row>
    <row r="28" spans="1:23" ht="24" customHeight="1">
      <c r="A28" s="238" t="s">
        <v>235</v>
      </c>
      <c r="B28" s="249"/>
      <c r="C28" s="249"/>
      <c r="D28" s="249"/>
      <c r="E28" s="253">
        <f>BILL!I105</f>
        <v>834960</v>
      </c>
      <c r="F28" s="247"/>
      <c r="G28" s="247"/>
      <c r="H28" s="247"/>
      <c r="I28" s="6"/>
      <c r="J28" s="249" t="s">
        <v>236</v>
      </c>
      <c r="K28" s="239"/>
      <c r="L28" s="239"/>
      <c r="M28" s="254">
        <v>0</v>
      </c>
      <c r="N28" s="254"/>
      <c r="O28" s="254"/>
      <c r="P28" s="254"/>
      <c r="Q28" s="249" t="s">
        <v>237</v>
      </c>
      <c r="R28" s="239"/>
      <c r="S28" s="239"/>
      <c r="T28" s="253">
        <f>E28-M28</f>
        <v>834960</v>
      </c>
      <c r="U28" s="247"/>
      <c r="V28" s="247"/>
      <c r="W28" s="248"/>
    </row>
    <row r="29" spans="1:23" ht="20.25" customHeight="1">
      <c r="A29" s="256" t="str">
        <f>CONCATENATE(" (In words ",rupees!C6,")")</f>
        <v> (In words Rupees  Eight Lakh Thirty four  Thousand Nine Hundred and Sixty only)</v>
      </c>
      <c r="B29" s="257"/>
      <c r="C29" s="257"/>
      <c r="D29" s="257"/>
      <c r="E29" s="257"/>
      <c r="F29" s="257"/>
      <c r="G29" s="257"/>
      <c r="H29" s="257"/>
      <c r="I29" s="257"/>
      <c r="J29" s="257"/>
      <c r="K29" s="257"/>
      <c r="L29" s="257"/>
      <c r="M29" s="257"/>
      <c r="N29" s="257"/>
      <c r="O29" s="257"/>
      <c r="P29" s="257"/>
      <c r="Q29" s="257"/>
      <c r="R29" s="257"/>
      <c r="S29" s="257"/>
      <c r="T29" s="257"/>
      <c r="U29" s="257"/>
      <c r="V29" s="257"/>
      <c r="W29" s="258"/>
    </row>
    <row r="30" spans="1:23" ht="28.5" customHeight="1">
      <c r="A30" s="110" t="s">
        <v>26</v>
      </c>
      <c r="B30" s="6"/>
      <c r="C30" s="6"/>
      <c r="D30" s="6"/>
      <c r="E30" s="247" t="str">
        <f>data!L2</f>
        <v>S.SURESH BABU</v>
      </c>
      <c r="F30" s="247"/>
      <c r="G30" s="247"/>
      <c r="H30" s="247"/>
      <c r="I30" s="247"/>
      <c r="J30" s="247"/>
      <c r="K30" s="247"/>
      <c r="L30" s="109" t="s">
        <v>27</v>
      </c>
      <c r="M30" s="6"/>
      <c r="N30" s="6"/>
      <c r="O30" s="247" t="str">
        <f>data!L3</f>
        <v>MRP</v>
      </c>
      <c r="P30" s="247"/>
      <c r="Q30" s="247"/>
      <c r="R30" s="247"/>
      <c r="S30" s="247"/>
      <c r="T30" s="247"/>
      <c r="U30" s="247"/>
      <c r="V30" s="247"/>
      <c r="W30" s="248"/>
    </row>
    <row r="31" spans="1:23" ht="21" customHeight="1">
      <c r="A31" s="110" t="s">
        <v>238</v>
      </c>
      <c r="B31" s="6"/>
      <c r="C31" s="6"/>
      <c r="D31" s="6"/>
      <c r="E31" s="6"/>
      <c r="F31" s="6"/>
      <c r="G31" s="6"/>
      <c r="H31" s="6"/>
      <c r="I31" s="6"/>
      <c r="J31" s="6"/>
      <c r="K31" s="6"/>
      <c r="L31" s="6"/>
      <c r="M31" s="6"/>
      <c r="N31" s="6"/>
      <c r="O31" s="6"/>
      <c r="P31" s="6"/>
      <c r="Q31" s="6"/>
      <c r="R31" s="6"/>
      <c r="S31" s="6"/>
      <c r="T31" s="6"/>
      <c r="U31" s="6"/>
      <c r="V31" s="6"/>
      <c r="W31" s="3"/>
    </row>
    <row r="32" spans="1:23" ht="15">
      <c r="A32" s="106"/>
      <c r="B32" s="6"/>
      <c r="C32" s="6"/>
      <c r="D32" s="6"/>
      <c r="E32" s="6"/>
      <c r="F32" s="6"/>
      <c r="G32" s="6"/>
      <c r="H32" s="6"/>
      <c r="I32" s="6"/>
      <c r="J32" s="6"/>
      <c r="K32" s="6"/>
      <c r="L32" s="6"/>
      <c r="M32" s="6"/>
      <c r="N32" s="6"/>
      <c r="O32" s="6"/>
      <c r="P32" s="6"/>
      <c r="Q32" s="6"/>
      <c r="R32" s="6"/>
      <c r="S32" s="6"/>
      <c r="T32" s="6"/>
      <c r="U32" s="6"/>
      <c r="V32" s="6"/>
      <c r="W32" s="3"/>
    </row>
    <row r="33" spans="1:23" ht="28.5" customHeight="1">
      <c r="A33" s="110" t="s">
        <v>28</v>
      </c>
      <c r="B33" s="6"/>
      <c r="C33" s="6"/>
      <c r="D33" s="6"/>
      <c r="E33" s="6"/>
      <c r="F33" s="6"/>
      <c r="G33" s="111" t="s">
        <v>29</v>
      </c>
      <c r="H33" s="6"/>
      <c r="I33" s="6"/>
      <c r="J33" s="6"/>
      <c r="K33" s="6"/>
      <c r="L33" s="6"/>
      <c r="M33" s="6"/>
      <c r="N33" s="6"/>
      <c r="O33" s="6"/>
      <c r="P33" s="6"/>
      <c r="Q33" s="6"/>
      <c r="R33" s="6"/>
      <c r="S33" s="6"/>
      <c r="T33" s="6"/>
      <c r="U33" s="6"/>
      <c r="V33" s="6"/>
      <c r="W33" s="3"/>
    </row>
    <row r="34" spans="1:23" ht="28.5" customHeight="1">
      <c r="A34" s="110" t="s">
        <v>239</v>
      </c>
      <c r="B34" s="6"/>
      <c r="C34" s="6"/>
      <c r="D34" s="6"/>
      <c r="E34" s="6"/>
      <c r="F34" s="6"/>
      <c r="G34" s="111" t="s">
        <v>30</v>
      </c>
      <c r="H34" s="6"/>
      <c r="I34" s="6"/>
      <c r="J34" s="6"/>
      <c r="K34" s="6"/>
      <c r="L34" s="6"/>
      <c r="M34" s="6"/>
      <c r="N34" s="6"/>
      <c r="O34" s="6"/>
      <c r="P34" s="6"/>
      <c r="Q34" s="6"/>
      <c r="R34" s="6"/>
      <c r="S34" s="6"/>
      <c r="T34" s="6"/>
      <c r="U34" s="6"/>
      <c r="V34" s="6"/>
      <c r="W34" s="3"/>
    </row>
    <row r="35" spans="1:23" ht="27.75" customHeight="1">
      <c r="A35" s="106"/>
      <c r="B35" s="6"/>
      <c r="C35" s="109" t="s">
        <v>8</v>
      </c>
      <c r="D35" s="6"/>
      <c r="E35" s="6"/>
      <c r="F35" s="6"/>
      <c r="G35" s="6"/>
      <c r="H35" s="6"/>
      <c r="I35" s="6"/>
      <c r="J35" s="6"/>
      <c r="K35" s="6"/>
      <c r="L35" s="6"/>
      <c r="M35" s="6"/>
      <c r="N35" s="6"/>
      <c r="O35" s="6"/>
      <c r="P35" s="6"/>
      <c r="Q35" s="6"/>
      <c r="R35" s="244" t="s">
        <v>31</v>
      </c>
      <c r="S35" s="244"/>
      <c r="T35" s="244"/>
      <c r="U35" s="244"/>
      <c r="V35" s="244"/>
      <c r="W35" s="3"/>
    </row>
    <row r="36" spans="1:23" ht="23.25" customHeight="1">
      <c r="A36" s="106"/>
      <c r="B36" s="6"/>
      <c r="C36" s="6"/>
      <c r="D36" s="6"/>
      <c r="E36" s="6"/>
      <c r="F36" s="6"/>
      <c r="G36" s="6"/>
      <c r="H36" s="6"/>
      <c r="I36" s="6"/>
      <c r="J36" s="6"/>
      <c r="K36" s="6"/>
      <c r="L36" s="6"/>
      <c r="M36" s="6"/>
      <c r="N36" s="6"/>
      <c r="O36" s="6"/>
      <c r="P36" s="6"/>
      <c r="Q36" s="6"/>
      <c r="R36" s="6"/>
      <c r="S36" s="6"/>
      <c r="T36" s="6"/>
      <c r="U36" s="6"/>
      <c r="V36" s="6"/>
      <c r="W36" s="3"/>
    </row>
    <row r="37" spans="1:23" ht="15">
      <c r="A37" s="110" t="s">
        <v>32</v>
      </c>
      <c r="B37" s="6"/>
      <c r="C37" s="6"/>
      <c r="D37" s="6"/>
      <c r="E37" s="6"/>
      <c r="F37" s="6"/>
      <c r="G37" s="6"/>
      <c r="H37" s="6"/>
      <c r="I37" s="6"/>
      <c r="J37" s="6"/>
      <c r="K37" s="6"/>
      <c r="L37" s="6"/>
      <c r="M37" s="6"/>
      <c r="N37" s="6"/>
      <c r="O37" s="6"/>
      <c r="P37" s="6"/>
      <c r="Q37" s="6"/>
      <c r="R37" s="6"/>
      <c r="S37" s="6"/>
      <c r="T37" s="6"/>
      <c r="U37" s="6"/>
      <c r="V37" s="6"/>
      <c r="W37" s="3"/>
    </row>
    <row r="38" spans="1:23" ht="23.25" customHeight="1">
      <c r="A38" s="106"/>
      <c r="B38" s="6"/>
      <c r="C38" s="6"/>
      <c r="D38" s="6"/>
      <c r="E38" s="6"/>
      <c r="F38" s="6"/>
      <c r="G38" s="6"/>
      <c r="H38" s="6"/>
      <c r="I38" s="6"/>
      <c r="J38" s="6"/>
      <c r="K38" s="6"/>
      <c r="L38" s="6"/>
      <c r="M38" s="6"/>
      <c r="N38" s="6"/>
      <c r="O38" s="6"/>
      <c r="P38" s="6"/>
      <c r="Q38" s="6"/>
      <c r="R38" s="6"/>
      <c r="S38" s="6"/>
      <c r="T38" s="6"/>
      <c r="U38" s="6"/>
      <c r="V38" s="6"/>
      <c r="W38" s="3"/>
    </row>
    <row r="39" spans="1:23" ht="15">
      <c r="A39" s="261" t="s">
        <v>240</v>
      </c>
      <c r="B39" s="262"/>
      <c r="C39" s="262"/>
      <c r="D39" s="262"/>
      <c r="E39" s="262"/>
      <c r="F39" s="262"/>
      <c r="G39" s="263"/>
      <c r="H39" s="6"/>
      <c r="I39" s="6"/>
      <c r="J39" s="6"/>
      <c r="K39" s="6"/>
      <c r="L39" s="6"/>
      <c r="M39" s="6"/>
      <c r="N39" s="6"/>
      <c r="O39" s="6"/>
      <c r="P39" s="6"/>
      <c r="Q39" s="6"/>
      <c r="R39" s="6"/>
      <c r="S39" s="6"/>
      <c r="T39" s="6"/>
      <c r="U39" s="6"/>
      <c r="V39" s="6"/>
      <c r="W39" s="3"/>
    </row>
    <row r="40" spans="1:23" ht="15.75" thickBot="1">
      <c r="A40" s="264"/>
      <c r="B40" s="265"/>
      <c r="C40" s="265"/>
      <c r="D40" s="265"/>
      <c r="E40" s="265"/>
      <c r="F40" s="265"/>
      <c r="G40" s="266"/>
      <c r="H40" s="107"/>
      <c r="I40" s="107"/>
      <c r="J40" s="107"/>
      <c r="K40" s="107"/>
      <c r="L40" s="107"/>
      <c r="M40" s="107"/>
      <c r="N40" s="107"/>
      <c r="O40" s="107"/>
      <c r="P40" s="107"/>
      <c r="Q40" s="107"/>
      <c r="R40" s="107"/>
      <c r="S40" s="107"/>
      <c r="T40" s="107"/>
      <c r="U40" s="107"/>
      <c r="V40" s="107"/>
      <c r="W40" s="4"/>
    </row>
    <row r="52" spans="17:24" ht="15">
      <c r="Q52" s="255"/>
      <c r="R52" s="255"/>
      <c r="S52" s="255"/>
      <c r="T52" s="255"/>
      <c r="U52" s="255"/>
      <c r="V52" s="255"/>
      <c r="W52" s="255"/>
      <c r="X52" s="255"/>
    </row>
  </sheetData>
  <sheetProtection password="D1E7" sheet="1"/>
  <mergeCells count="35">
    <mergeCell ref="Q52:X52"/>
    <mergeCell ref="A29:W29"/>
    <mergeCell ref="S17:T17"/>
    <mergeCell ref="O19:S19"/>
    <mergeCell ref="A39:G40"/>
    <mergeCell ref="D17:G17"/>
    <mergeCell ref="J17:K17"/>
    <mergeCell ref="N17:P17"/>
    <mergeCell ref="R35:V35"/>
    <mergeCell ref="E30:K30"/>
    <mergeCell ref="O30:W30"/>
    <mergeCell ref="H25:J25"/>
    <mergeCell ref="M25:R25"/>
    <mergeCell ref="J19:L19"/>
    <mergeCell ref="A28:D28"/>
    <mergeCell ref="E28:H28"/>
    <mergeCell ref="J28:L28"/>
    <mergeCell ref="M28:P28"/>
    <mergeCell ref="Q28:S28"/>
    <mergeCell ref="T28:W28"/>
    <mergeCell ref="A24:C24"/>
    <mergeCell ref="E24:F25"/>
    <mergeCell ref="H24:J24"/>
    <mergeCell ref="K24:L25"/>
    <mergeCell ref="M24:R24"/>
    <mergeCell ref="A25:C25"/>
    <mergeCell ref="A1:W1"/>
    <mergeCell ref="A2:W2"/>
    <mergeCell ref="M5:U7"/>
    <mergeCell ref="D9:J9"/>
    <mergeCell ref="D19:G19"/>
    <mergeCell ref="F11:M11"/>
    <mergeCell ref="S13:V13"/>
    <mergeCell ref="S11:V11"/>
    <mergeCell ref="B16:U16"/>
  </mergeCells>
  <printOptions/>
  <pageMargins left="0.78" right="0.78" top="1.12" bottom="0.75" header="0.3" footer="0.3"/>
  <pageSetup horizontalDpi="600" verticalDpi="600" orientation="portrait" paperSize="5" scale="96" r:id="rId2"/>
  <headerFooter>
    <oddFooter>&amp;LPrepared by S.Suresh,MRP,Rayadurg
</oddFooter>
  </headerFooter>
  <drawing r:id="rId1"/>
</worksheet>
</file>

<file path=xl/worksheets/sheet4.xml><?xml version="1.0" encoding="utf-8"?>
<worksheet xmlns="http://schemas.openxmlformats.org/spreadsheetml/2006/main" xmlns:r="http://schemas.openxmlformats.org/officeDocument/2006/relationships">
  <sheetPr>
    <tabColor indexed="19"/>
  </sheetPr>
  <dimension ref="A2:W46"/>
  <sheetViews>
    <sheetView zoomScalePageLayoutView="0" workbookViewId="0" topLeftCell="A13">
      <selection activeCell="B20" sqref="B20:W20"/>
    </sheetView>
  </sheetViews>
  <sheetFormatPr defaultColWidth="9.140625" defaultRowHeight="15"/>
  <cols>
    <col min="1" max="1" width="1.1484375" style="7" customWidth="1"/>
    <col min="2" max="6" width="3.8515625" style="7" customWidth="1"/>
    <col min="7" max="16" width="3.421875" style="7" customWidth="1"/>
    <col min="17" max="17" width="5.8515625" style="7" customWidth="1"/>
    <col min="18" max="18" width="3.28125" style="7" customWidth="1"/>
    <col min="19" max="21" width="3.7109375" style="7" customWidth="1"/>
    <col min="22" max="22" width="4.28125" style="7" customWidth="1"/>
    <col min="23" max="23" width="2.57421875" style="7" customWidth="1"/>
    <col min="24" max="16384" width="9.140625" style="7" customWidth="1"/>
  </cols>
  <sheetData>
    <row r="1" ht="3.75" customHeight="1" thickBot="1"/>
    <row r="2" spans="1:23" s="132" customFormat="1" ht="27" customHeight="1">
      <c r="A2" s="144"/>
      <c r="B2" s="269" t="s">
        <v>3</v>
      </c>
      <c r="C2" s="269"/>
      <c r="D2" s="269"/>
      <c r="E2" s="269"/>
      <c r="F2" s="269"/>
      <c r="G2" s="269"/>
      <c r="H2" s="269"/>
      <c r="I2" s="269"/>
      <c r="J2" s="269"/>
      <c r="K2" s="269"/>
      <c r="L2" s="269"/>
      <c r="M2" s="269"/>
      <c r="N2" s="269"/>
      <c r="O2" s="269"/>
      <c r="P2" s="269"/>
      <c r="Q2" s="269"/>
      <c r="R2" s="269"/>
      <c r="S2" s="269"/>
      <c r="T2" s="269"/>
      <c r="U2" s="269"/>
      <c r="V2" s="269"/>
      <c r="W2" s="270"/>
    </row>
    <row r="3" spans="1:23" s="132" customFormat="1" ht="26.25" customHeight="1">
      <c r="A3" s="145"/>
      <c r="B3" s="271" t="s">
        <v>362</v>
      </c>
      <c r="C3" s="272"/>
      <c r="D3" s="272"/>
      <c r="E3" s="272"/>
      <c r="F3" s="272"/>
      <c r="G3" s="272"/>
      <c r="H3" s="272"/>
      <c r="I3" s="272"/>
      <c r="J3" s="272"/>
      <c r="K3" s="272"/>
      <c r="L3" s="272"/>
      <c r="M3" s="272"/>
      <c r="N3" s="272"/>
      <c r="O3" s="272"/>
      <c r="P3" s="272"/>
      <c r="Q3" s="272"/>
      <c r="R3" s="272"/>
      <c r="S3" s="272"/>
      <c r="T3" s="272"/>
      <c r="U3" s="272"/>
      <c r="V3" s="272"/>
      <c r="W3" s="273"/>
    </row>
    <row r="4" spans="1:23" s="132" customFormat="1" ht="8.25" customHeight="1">
      <c r="A4" s="145"/>
      <c r="B4" s="133"/>
      <c r="C4" s="133"/>
      <c r="D4" s="133"/>
      <c r="E4" s="133"/>
      <c r="F4" s="133"/>
      <c r="G4" s="133"/>
      <c r="H4" s="133"/>
      <c r="I4" s="133"/>
      <c r="J4" s="133"/>
      <c r="K4" s="133"/>
      <c r="L4" s="133"/>
      <c r="M4" s="133"/>
      <c r="N4" s="133"/>
      <c r="O4" s="133"/>
      <c r="P4" s="133"/>
      <c r="Q4" s="133"/>
      <c r="R4" s="133"/>
      <c r="S4" s="133"/>
      <c r="T4" s="133"/>
      <c r="U4" s="133"/>
      <c r="V4" s="133"/>
      <c r="W4" s="146"/>
    </row>
    <row r="5" spans="1:23" ht="13.5" thickBot="1">
      <c r="A5" s="56"/>
      <c r="B5" s="13"/>
      <c r="C5" s="13"/>
      <c r="D5" s="13"/>
      <c r="E5" s="13"/>
      <c r="F5" s="13"/>
      <c r="G5" s="13"/>
      <c r="H5" s="13"/>
      <c r="I5" s="13"/>
      <c r="J5" s="13"/>
      <c r="K5" s="13"/>
      <c r="L5" s="13"/>
      <c r="M5" s="13"/>
      <c r="N5" s="13"/>
      <c r="O5" s="13"/>
      <c r="P5" s="13"/>
      <c r="Q5" s="13"/>
      <c r="R5" s="13"/>
      <c r="S5" s="13"/>
      <c r="T5" s="13"/>
      <c r="U5" s="13"/>
      <c r="V5" s="13"/>
      <c r="W5" s="48"/>
    </row>
    <row r="6" spans="1:23" ht="16.5" customHeight="1" thickBot="1">
      <c r="A6" s="56"/>
      <c r="B6" s="55" t="s">
        <v>363</v>
      </c>
      <c r="C6" s="13"/>
      <c r="D6" s="13"/>
      <c r="E6" s="274">
        <f>data!B6</f>
        <v>10140308014</v>
      </c>
      <c r="F6" s="275"/>
      <c r="G6" s="275"/>
      <c r="H6" s="275"/>
      <c r="I6" s="275"/>
      <c r="J6" s="275"/>
      <c r="K6" s="276"/>
      <c r="L6" s="13"/>
      <c r="M6" s="13"/>
      <c r="N6" s="55" t="s">
        <v>364</v>
      </c>
      <c r="O6" s="13"/>
      <c r="P6" s="13"/>
      <c r="Q6" s="13"/>
      <c r="R6" s="13"/>
      <c r="S6" s="178">
        <f>data!B2</f>
        <v>1</v>
      </c>
      <c r="T6" s="178">
        <f>data!C2</f>
        <v>0</v>
      </c>
      <c r="U6" s="178">
        <f>data!D2</f>
        <v>1</v>
      </c>
      <c r="V6" s="178">
        <f>data!E2</f>
        <v>4</v>
      </c>
      <c r="W6" s="48"/>
    </row>
    <row r="7" spans="1:23" ht="28.5" customHeight="1">
      <c r="A7" s="56"/>
      <c r="B7" s="13"/>
      <c r="C7" s="13"/>
      <c r="D7" s="13"/>
      <c r="E7" s="13"/>
      <c r="F7" s="13"/>
      <c r="G7" s="13"/>
      <c r="H7" s="13"/>
      <c r="I7" s="13"/>
      <c r="J7" s="13"/>
      <c r="K7" s="13"/>
      <c r="L7" s="13"/>
      <c r="M7" s="13"/>
      <c r="N7" s="13"/>
      <c r="O7" s="13"/>
      <c r="P7" s="13"/>
      <c r="Q7" s="13"/>
      <c r="R7" s="13"/>
      <c r="S7" s="13"/>
      <c r="T7" s="13"/>
      <c r="U7" s="13"/>
      <c r="V7" s="13"/>
      <c r="W7" s="48"/>
    </row>
    <row r="8" spans="1:23" ht="6" customHeight="1">
      <c r="A8" s="56"/>
      <c r="B8" s="13"/>
      <c r="C8" s="13"/>
      <c r="D8" s="13"/>
      <c r="E8" s="13"/>
      <c r="F8" s="13"/>
      <c r="G8" s="13"/>
      <c r="H8" s="13"/>
      <c r="I8" s="13"/>
      <c r="J8" s="13"/>
      <c r="K8" s="13"/>
      <c r="L8" s="13"/>
      <c r="M8" s="13"/>
      <c r="N8" s="13"/>
      <c r="O8" s="13"/>
      <c r="P8" s="13"/>
      <c r="Q8" s="13"/>
      <c r="R8" s="13"/>
      <c r="S8" s="13"/>
      <c r="T8" s="13"/>
      <c r="U8" s="13"/>
      <c r="V8" s="13"/>
      <c r="W8" s="48"/>
    </row>
    <row r="9" spans="1:23" ht="25.5" customHeight="1">
      <c r="A9" s="56"/>
      <c r="B9" s="55" t="s">
        <v>33</v>
      </c>
      <c r="C9" s="13"/>
      <c r="D9" s="13"/>
      <c r="E9" s="13"/>
      <c r="F9" s="267" t="str">
        <f>data!B8</f>
        <v>MANDAL EDUCATIONAL OFFICER</v>
      </c>
      <c r="G9" s="267"/>
      <c r="H9" s="267"/>
      <c r="I9" s="267"/>
      <c r="J9" s="267"/>
      <c r="K9" s="267"/>
      <c r="L9" s="267"/>
      <c r="M9" s="55" t="s">
        <v>365</v>
      </c>
      <c r="N9" s="13"/>
      <c r="O9" s="13"/>
      <c r="P9" s="13"/>
      <c r="Q9" s="13"/>
      <c r="R9" s="268" t="str">
        <f>data!B3</f>
        <v>STO,RAYADURG</v>
      </c>
      <c r="S9" s="268"/>
      <c r="T9" s="268"/>
      <c r="U9" s="268"/>
      <c r="V9" s="268"/>
      <c r="W9" s="48"/>
    </row>
    <row r="10" spans="1:23" ht="9" customHeight="1">
      <c r="A10" s="56"/>
      <c r="B10" s="13"/>
      <c r="C10" s="13"/>
      <c r="D10" s="13"/>
      <c r="E10" s="13"/>
      <c r="F10" s="13"/>
      <c r="G10" s="13"/>
      <c r="H10" s="13"/>
      <c r="I10" s="13"/>
      <c r="J10" s="13"/>
      <c r="K10" s="13"/>
      <c r="L10" s="13"/>
      <c r="M10" s="13"/>
      <c r="N10" s="13"/>
      <c r="O10" s="13"/>
      <c r="P10" s="13"/>
      <c r="Q10" s="13"/>
      <c r="R10" s="13"/>
      <c r="S10" s="13"/>
      <c r="T10" s="13"/>
      <c r="U10" s="13"/>
      <c r="V10" s="13"/>
      <c r="W10" s="48"/>
    </row>
    <row r="11" spans="1:23" ht="16.5" customHeight="1">
      <c r="A11" s="56"/>
      <c r="B11" s="13"/>
      <c r="C11" s="13"/>
      <c r="D11" s="13"/>
      <c r="E11" s="13"/>
      <c r="F11" s="13"/>
      <c r="G11" s="13"/>
      <c r="H11" s="13"/>
      <c r="I11" s="13"/>
      <c r="J11" s="13"/>
      <c r="K11" s="13"/>
      <c r="L11" s="13"/>
      <c r="M11" s="13"/>
      <c r="N11" s="13"/>
      <c r="O11" s="13"/>
      <c r="P11" s="13"/>
      <c r="Q11" s="13"/>
      <c r="R11" s="13"/>
      <c r="S11" s="13"/>
      <c r="T11" s="13"/>
      <c r="U11" s="13"/>
      <c r="V11" s="13"/>
      <c r="W11" s="48"/>
    </row>
    <row r="12" spans="1:23" ht="15" customHeight="1">
      <c r="A12" s="56"/>
      <c r="B12" s="13"/>
      <c r="C12" s="13"/>
      <c r="D12" s="13"/>
      <c r="E12" s="13"/>
      <c r="F12" s="13"/>
      <c r="G12" s="13"/>
      <c r="H12" s="13"/>
      <c r="I12" s="13"/>
      <c r="J12" s="13"/>
      <c r="K12" s="13"/>
      <c r="L12" s="13"/>
      <c r="M12" s="13"/>
      <c r="N12" s="13"/>
      <c r="O12" s="13"/>
      <c r="P12" s="13"/>
      <c r="Q12" s="13"/>
      <c r="R12" s="13"/>
      <c r="S12" s="13"/>
      <c r="T12" s="13"/>
      <c r="U12" s="13"/>
      <c r="V12" s="13"/>
      <c r="W12" s="48"/>
    </row>
    <row r="13" spans="1:23" ht="16.5" customHeight="1">
      <c r="A13" s="56"/>
      <c r="B13" s="52" t="s">
        <v>4</v>
      </c>
      <c r="C13" s="13"/>
      <c r="D13" s="13"/>
      <c r="E13" s="13"/>
      <c r="F13" s="13"/>
      <c r="G13" s="13"/>
      <c r="H13" s="13"/>
      <c r="I13" s="13"/>
      <c r="J13" s="13"/>
      <c r="K13" s="13"/>
      <c r="L13" s="13"/>
      <c r="M13" s="13"/>
      <c r="N13" s="13"/>
      <c r="O13" s="13"/>
      <c r="P13" s="13"/>
      <c r="Q13" s="13"/>
      <c r="R13" s="13"/>
      <c r="S13" s="13"/>
      <c r="T13" s="13"/>
      <c r="U13" s="13"/>
      <c r="V13" s="13"/>
      <c r="W13" s="48"/>
    </row>
    <row r="14" spans="1:23" ht="0.75" customHeight="1">
      <c r="A14" s="56"/>
      <c r="B14" s="55"/>
      <c r="C14" s="13"/>
      <c r="D14" s="13"/>
      <c r="E14" s="13"/>
      <c r="F14" s="13"/>
      <c r="G14" s="13"/>
      <c r="H14" s="13"/>
      <c r="I14" s="13"/>
      <c r="J14" s="13"/>
      <c r="K14" s="13"/>
      <c r="L14" s="13"/>
      <c r="M14" s="13"/>
      <c r="N14" s="13"/>
      <c r="O14" s="13"/>
      <c r="P14" s="13"/>
      <c r="Q14" s="13"/>
      <c r="R14" s="13"/>
      <c r="S14" s="13"/>
      <c r="T14" s="13"/>
      <c r="U14" s="13"/>
      <c r="V14" s="13"/>
      <c r="W14" s="48"/>
    </row>
    <row r="15" spans="1:23" ht="18" customHeight="1">
      <c r="A15" s="56"/>
      <c r="B15" s="52" t="s">
        <v>5</v>
      </c>
      <c r="C15" s="13"/>
      <c r="D15" s="13"/>
      <c r="E15" s="13"/>
      <c r="F15" s="13"/>
      <c r="G15" s="13"/>
      <c r="H15" s="13"/>
      <c r="I15" s="13"/>
      <c r="J15" s="13"/>
      <c r="K15" s="13"/>
      <c r="L15" s="13"/>
      <c r="M15" s="13"/>
      <c r="N15" s="13"/>
      <c r="O15" s="13"/>
      <c r="P15" s="13"/>
      <c r="Q15" s="13"/>
      <c r="R15" s="13"/>
      <c r="S15" s="13"/>
      <c r="T15" s="13"/>
      <c r="U15" s="13"/>
      <c r="V15" s="13"/>
      <c r="W15" s="48"/>
    </row>
    <row r="16" spans="1:23" ht="17.25" customHeight="1">
      <c r="A16" s="56"/>
      <c r="B16" s="279" t="str">
        <f>data!B3</f>
        <v>STO,RAYADURG</v>
      </c>
      <c r="C16" s="279"/>
      <c r="D16" s="279"/>
      <c r="E16" s="279"/>
      <c r="F16" s="279"/>
      <c r="G16" s="279"/>
      <c r="H16" s="279"/>
      <c r="I16" s="13"/>
      <c r="J16" s="13"/>
      <c r="K16" s="13"/>
      <c r="L16" s="13"/>
      <c r="M16" s="13"/>
      <c r="N16" s="13"/>
      <c r="O16" s="13"/>
      <c r="P16" s="13"/>
      <c r="Q16" s="13"/>
      <c r="R16" s="13"/>
      <c r="S16" s="13"/>
      <c r="T16" s="13"/>
      <c r="U16" s="13"/>
      <c r="V16" s="13"/>
      <c r="W16" s="48"/>
    </row>
    <row r="17" spans="1:23" ht="24" customHeight="1" thickBot="1">
      <c r="A17" s="56"/>
      <c r="B17" s="13"/>
      <c r="C17" s="13"/>
      <c r="D17" s="13"/>
      <c r="E17" s="13"/>
      <c r="F17" s="13"/>
      <c r="G17" s="13"/>
      <c r="H17" s="13"/>
      <c r="I17" s="13"/>
      <c r="J17" s="13"/>
      <c r="K17" s="13"/>
      <c r="L17" s="13"/>
      <c r="M17" s="13"/>
      <c r="N17" s="13"/>
      <c r="O17" s="13"/>
      <c r="P17" s="13"/>
      <c r="Q17" s="13"/>
      <c r="R17" s="13"/>
      <c r="S17" s="13"/>
      <c r="T17" s="13"/>
      <c r="U17" s="13"/>
      <c r="V17" s="13"/>
      <c r="W17" s="48"/>
    </row>
    <row r="18" spans="1:23" s="134" customFormat="1" ht="17.25" customHeight="1" thickBot="1">
      <c r="A18" s="147"/>
      <c r="B18" s="135"/>
      <c r="C18" s="135"/>
      <c r="D18" s="135"/>
      <c r="E18" s="135" t="s">
        <v>366</v>
      </c>
      <c r="F18" s="135"/>
      <c r="G18" s="135"/>
      <c r="H18" s="135"/>
      <c r="I18" s="135"/>
      <c r="J18" s="281">
        <f>CONCATENATE("",data!L5,"")</f>
      </c>
      <c r="K18" s="282"/>
      <c r="L18" s="283"/>
      <c r="M18" s="280" t="s">
        <v>6</v>
      </c>
      <c r="N18" s="280"/>
      <c r="O18" s="281">
        <f>CONCATENATE("",data!L6,"")</f>
      </c>
      <c r="P18" s="282"/>
      <c r="Q18" s="283"/>
      <c r="R18" s="136" t="s">
        <v>367</v>
      </c>
      <c r="S18" s="135"/>
      <c r="T18" s="284">
        <f>BILL!I105</f>
        <v>834960</v>
      </c>
      <c r="U18" s="284"/>
      <c r="V18" s="284"/>
      <c r="W18" s="285"/>
    </row>
    <row r="19" spans="1:23" ht="12.75">
      <c r="A19" s="56"/>
      <c r="B19" s="137"/>
      <c r="C19" s="137"/>
      <c r="D19" s="137"/>
      <c r="E19" s="137"/>
      <c r="F19" s="137"/>
      <c r="G19" s="137"/>
      <c r="H19" s="137"/>
      <c r="I19" s="137"/>
      <c r="J19" s="137"/>
      <c r="K19" s="137"/>
      <c r="L19" s="137"/>
      <c r="M19" s="137"/>
      <c r="N19" s="137"/>
      <c r="O19" s="137"/>
      <c r="P19" s="137"/>
      <c r="Q19" s="137"/>
      <c r="R19" s="137"/>
      <c r="S19" s="137"/>
      <c r="T19" s="137"/>
      <c r="U19" s="137"/>
      <c r="V19" s="137"/>
      <c r="W19" s="148"/>
    </row>
    <row r="20" spans="1:23" ht="36" customHeight="1">
      <c r="A20" s="56"/>
      <c r="B20" s="277" t="str">
        <f>CONCATENATE("(In words ",rupees!C6,")")</f>
        <v>(In words Rupees  Eight Lakh Thirty four  Thousand Nine Hundred and Sixty only)</v>
      </c>
      <c r="C20" s="277"/>
      <c r="D20" s="277"/>
      <c r="E20" s="277"/>
      <c r="F20" s="277"/>
      <c r="G20" s="277"/>
      <c r="H20" s="277"/>
      <c r="I20" s="277"/>
      <c r="J20" s="277"/>
      <c r="K20" s="277"/>
      <c r="L20" s="277"/>
      <c r="M20" s="277"/>
      <c r="N20" s="277"/>
      <c r="O20" s="277"/>
      <c r="P20" s="277"/>
      <c r="Q20" s="277"/>
      <c r="R20" s="277"/>
      <c r="S20" s="277"/>
      <c r="T20" s="277"/>
      <c r="U20" s="277"/>
      <c r="V20" s="277"/>
      <c r="W20" s="278"/>
    </row>
    <row r="21" spans="1:23" s="138" customFormat="1" ht="16.5" customHeight="1">
      <c r="A21" s="149"/>
      <c r="B21" s="139"/>
      <c r="C21" s="139"/>
      <c r="D21" s="139"/>
      <c r="E21" s="139"/>
      <c r="F21" s="139"/>
      <c r="G21" s="139"/>
      <c r="H21" s="139"/>
      <c r="I21" s="139"/>
      <c r="J21" s="139"/>
      <c r="K21" s="139"/>
      <c r="L21" s="139"/>
      <c r="M21" s="139"/>
      <c r="N21" s="139"/>
      <c r="O21" s="139"/>
      <c r="P21" s="139"/>
      <c r="Q21" s="139"/>
      <c r="R21" s="139"/>
      <c r="S21" s="139"/>
      <c r="T21" s="139"/>
      <c r="U21" s="139"/>
      <c r="V21" s="139"/>
      <c r="W21" s="150"/>
    </row>
    <row r="22" spans="1:23" s="138" customFormat="1" ht="12.75">
      <c r="A22" s="149"/>
      <c r="B22" s="139" t="s">
        <v>368</v>
      </c>
      <c r="C22" s="139"/>
      <c r="D22" s="139"/>
      <c r="E22" s="140"/>
      <c r="F22" s="140"/>
      <c r="G22" s="140"/>
      <c r="H22" s="140"/>
      <c r="I22" s="140"/>
      <c r="J22" s="140"/>
      <c r="K22" s="140"/>
      <c r="L22" s="140"/>
      <c r="M22" s="140"/>
      <c r="N22" s="140"/>
      <c r="O22" s="140"/>
      <c r="P22" s="140"/>
      <c r="Q22" s="140"/>
      <c r="R22" s="140"/>
      <c r="S22" s="140"/>
      <c r="T22" s="140"/>
      <c r="U22" s="139" t="s">
        <v>369</v>
      </c>
      <c r="V22" s="139"/>
      <c r="W22" s="150"/>
    </row>
    <row r="23" spans="1:23" ht="12.75">
      <c r="A23" s="56"/>
      <c r="B23" s="141"/>
      <c r="C23" s="141"/>
      <c r="D23" s="141"/>
      <c r="E23" s="141"/>
      <c r="F23" s="141"/>
      <c r="G23" s="141"/>
      <c r="H23" s="141"/>
      <c r="I23" s="141"/>
      <c r="J23" s="141"/>
      <c r="K23" s="141"/>
      <c r="L23" s="141"/>
      <c r="M23" s="141"/>
      <c r="N23" s="141"/>
      <c r="O23" s="141"/>
      <c r="P23" s="141"/>
      <c r="Q23" s="141"/>
      <c r="R23" s="141"/>
      <c r="S23" s="141"/>
      <c r="T23" s="141"/>
      <c r="U23" s="141"/>
      <c r="V23" s="141"/>
      <c r="W23" s="48"/>
    </row>
    <row r="24" spans="1:23" ht="12.75">
      <c r="A24" s="56"/>
      <c r="B24" s="141" t="s">
        <v>370</v>
      </c>
      <c r="C24" s="141"/>
      <c r="D24" s="142"/>
      <c r="E24" s="142"/>
      <c r="F24" s="142"/>
      <c r="G24" s="142"/>
      <c r="H24" s="143"/>
      <c r="I24" s="142"/>
      <c r="J24" s="142"/>
      <c r="K24" s="142"/>
      <c r="L24" s="142"/>
      <c r="M24" s="142"/>
      <c r="N24" s="142"/>
      <c r="O24" s="142"/>
      <c r="P24" s="142"/>
      <c r="Q24" s="142"/>
      <c r="R24" s="142"/>
      <c r="S24" s="141" t="s">
        <v>371</v>
      </c>
      <c r="T24" s="13"/>
      <c r="U24" s="13"/>
      <c r="V24" s="141"/>
      <c r="W24" s="48"/>
    </row>
    <row r="25" spans="1:23" ht="12.75">
      <c r="A25" s="56"/>
      <c r="B25" s="141"/>
      <c r="C25" s="141"/>
      <c r="D25" s="141"/>
      <c r="E25" s="141"/>
      <c r="F25" s="141"/>
      <c r="G25" s="141"/>
      <c r="H25" s="141"/>
      <c r="I25" s="141"/>
      <c r="J25" s="141"/>
      <c r="K25" s="141"/>
      <c r="L25" s="141"/>
      <c r="M25" s="141"/>
      <c r="N25" s="141"/>
      <c r="O25" s="141"/>
      <c r="P25" s="141"/>
      <c r="Q25" s="141"/>
      <c r="R25" s="141"/>
      <c r="S25" s="141"/>
      <c r="T25" s="141"/>
      <c r="U25" s="141"/>
      <c r="V25" s="141"/>
      <c r="W25" s="48"/>
    </row>
    <row r="26" spans="1:23" ht="12.75">
      <c r="A26" s="56"/>
      <c r="B26" s="141" t="s">
        <v>372</v>
      </c>
      <c r="C26" s="141"/>
      <c r="D26" s="141"/>
      <c r="E26" s="141"/>
      <c r="F26" s="141"/>
      <c r="G26" s="141"/>
      <c r="H26" s="141"/>
      <c r="I26" s="141"/>
      <c r="J26" s="141"/>
      <c r="K26" s="141"/>
      <c r="L26" s="141"/>
      <c r="M26" s="141"/>
      <c r="N26" s="141"/>
      <c r="O26" s="141"/>
      <c r="P26" s="141"/>
      <c r="Q26" s="141"/>
      <c r="R26" s="141"/>
      <c r="S26" s="141"/>
      <c r="T26" s="141"/>
      <c r="U26" s="141"/>
      <c r="V26" s="141"/>
      <c r="W26" s="48"/>
    </row>
    <row r="27" spans="1:23" ht="12.75">
      <c r="A27" s="56"/>
      <c r="B27" s="141"/>
      <c r="C27" s="141"/>
      <c r="D27" s="141"/>
      <c r="E27" s="141"/>
      <c r="F27" s="141"/>
      <c r="G27" s="141"/>
      <c r="H27" s="141"/>
      <c r="I27" s="141"/>
      <c r="J27" s="141"/>
      <c r="K27" s="141"/>
      <c r="L27" s="141"/>
      <c r="M27" s="141"/>
      <c r="N27" s="141"/>
      <c r="O27" s="141"/>
      <c r="P27" s="141"/>
      <c r="Q27" s="141"/>
      <c r="R27" s="141"/>
      <c r="S27" s="141"/>
      <c r="T27" s="141"/>
      <c r="U27" s="141"/>
      <c r="V27" s="141"/>
      <c r="W27" s="48"/>
    </row>
    <row r="28" spans="1:23" ht="12.75">
      <c r="A28" s="56"/>
      <c r="B28" s="141"/>
      <c r="C28" s="141"/>
      <c r="D28" s="141"/>
      <c r="E28" s="141"/>
      <c r="F28" s="141"/>
      <c r="G28" s="141"/>
      <c r="H28" s="141"/>
      <c r="I28" s="141"/>
      <c r="J28" s="141"/>
      <c r="K28" s="141"/>
      <c r="L28" s="141"/>
      <c r="M28" s="141"/>
      <c r="N28" s="141"/>
      <c r="O28" s="141"/>
      <c r="P28" s="141"/>
      <c r="Q28" s="141"/>
      <c r="R28" s="141"/>
      <c r="S28" s="141"/>
      <c r="T28" s="141"/>
      <c r="U28" s="141"/>
      <c r="V28" s="141"/>
      <c r="W28" s="48"/>
    </row>
    <row r="29" spans="1:23" ht="12.75">
      <c r="A29" s="56"/>
      <c r="B29" s="13"/>
      <c r="C29" s="13"/>
      <c r="D29" s="13"/>
      <c r="E29" s="13"/>
      <c r="F29" s="13"/>
      <c r="G29" s="13"/>
      <c r="H29" s="13"/>
      <c r="I29" s="13"/>
      <c r="J29" s="13"/>
      <c r="K29" s="13"/>
      <c r="L29" s="13"/>
      <c r="M29" s="13"/>
      <c r="N29" s="13"/>
      <c r="O29" s="13"/>
      <c r="P29" s="13"/>
      <c r="Q29" s="13"/>
      <c r="R29" s="13"/>
      <c r="S29" s="13"/>
      <c r="T29" s="13"/>
      <c r="U29" s="13"/>
      <c r="V29" s="13"/>
      <c r="W29" s="48"/>
    </row>
    <row r="30" spans="1:23" ht="12.75">
      <c r="A30" s="56"/>
      <c r="B30" s="13"/>
      <c r="C30" s="13"/>
      <c r="D30" s="13"/>
      <c r="E30" s="13"/>
      <c r="F30" s="13"/>
      <c r="G30" s="13"/>
      <c r="H30" s="13"/>
      <c r="I30" s="13"/>
      <c r="J30" s="13"/>
      <c r="K30" s="13"/>
      <c r="L30" s="13"/>
      <c r="M30" s="13"/>
      <c r="N30" s="13"/>
      <c r="O30" s="13"/>
      <c r="P30" s="13"/>
      <c r="Q30" s="13"/>
      <c r="R30" s="13"/>
      <c r="S30" s="13"/>
      <c r="T30" s="13"/>
      <c r="U30" s="13"/>
      <c r="V30" s="13"/>
      <c r="W30" s="48"/>
    </row>
    <row r="31" spans="1:23" ht="12.75">
      <c r="A31" s="56"/>
      <c r="B31" s="13" t="s">
        <v>373</v>
      </c>
      <c r="C31" s="13"/>
      <c r="D31" s="13"/>
      <c r="E31" s="13"/>
      <c r="F31" s="13"/>
      <c r="G31" s="13"/>
      <c r="H31" s="13"/>
      <c r="I31" s="13"/>
      <c r="J31" s="13"/>
      <c r="K31" s="13"/>
      <c r="L31" s="13"/>
      <c r="M31" s="13"/>
      <c r="N31" s="13"/>
      <c r="O31" s="13"/>
      <c r="P31" s="13"/>
      <c r="Q31" s="13" t="s">
        <v>374</v>
      </c>
      <c r="R31" s="13"/>
      <c r="S31" s="13"/>
      <c r="T31" s="13"/>
      <c r="U31" s="13"/>
      <c r="V31" s="13"/>
      <c r="W31" s="48"/>
    </row>
    <row r="32" spans="1:23" ht="9" customHeight="1">
      <c r="A32" s="56"/>
      <c r="B32" s="13"/>
      <c r="C32" s="13"/>
      <c r="D32" s="13"/>
      <c r="E32" s="13"/>
      <c r="F32" s="13"/>
      <c r="G32" s="13"/>
      <c r="H32" s="13"/>
      <c r="I32" s="13"/>
      <c r="J32" s="13"/>
      <c r="K32" s="13"/>
      <c r="L32" s="13"/>
      <c r="M32" s="13"/>
      <c r="N32" s="13"/>
      <c r="O32" s="13"/>
      <c r="P32" s="13"/>
      <c r="Q32" s="13"/>
      <c r="R32" s="13"/>
      <c r="S32" s="13"/>
      <c r="T32" s="13"/>
      <c r="U32" s="13"/>
      <c r="V32" s="13"/>
      <c r="W32" s="48"/>
    </row>
    <row r="33" spans="1:23" ht="12.75">
      <c r="A33" s="56"/>
      <c r="B33" s="13" t="s">
        <v>14</v>
      </c>
      <c r="C33" s="13"/>
      <c r="D33" s="13"/>
      <c r="E33" s="13"/>
      <c r="F33" s="13"/>
      <c r="G33" s="13"/>
      <c r="H33" s="13"/>
      <c r="I33" s="13"/>
      <c r="J33" s="13"/>
      <c r="K33" s="13"/>
      <c r="L33" s="13"/>
      <c r="M33" s="13"/>
      <c r="N33" s="13"/>
      <c r="O33" s="13"/>
      <c r="P33" s="13"/>
      <c r="Q33" s="13"/>
      <c r="R33" s="13"/>
      <c r="S33" s="13" t="s">
        <v>7</v>
      </c>
      <c r="T33" s="13"/>
      <c r="U33" s="13"/>
      <c r="V33" s="13"/>
      <c r="W33" s="48"/>
    </row>
    <row r="34" spans="1:23" ht="6" customHeight="1">
      <c r="A34" s="56"/>
      <c r="B34" s="13"/>
      <c r="C34" s="13"/>
      <c r="D34" s="13"/>
      <c r="E34" s="13"/>
      <c r="F34" s="13"/>
      <c r="G34" s="13"/>
      <c r="H34" s="13"/>
      <c r="I34" s="13"/>
      <c r="J34" s="13"/>
      <c r="K34" s="13"/>
      <c r="L34" s="13"/>
      <c r="M34" s="13"/>
      <c r="N34" s="13"/>
      <c r="O34" s="13"/>
      <c r="P34" s="13"/>
      <c r="Q34" s="13"/>
      <c r="R34" s="13"/>
      <c r="S34" s="13"/>
      <c r="T34" s="13"/>
      <c r="U34" s="13"/>
      <c r="V34" s="13"/>
      <c r="W34" s="48"/>
    </row>
    <row r="35" spans="1:23" ht="12.75">
      <c r="A35" s="56"/>
      <c r="B35" s="13"/>
      <c r="C35" s="13"/>
      <c r="D35" s="13" t="s">
        <v>8</v>
      </c>
      <c r="E35" s="13"/>
      <c r="F35" s="13"/>
      <c r="G35" s="13"/>
      <c r="H35" s="13" t="s">
        <v>29</v>
      </c>
      <c r="I35" s="13"/>
      <c r="J35" s="13"/>
      <c r="K35" s="13"/>
      <c r="L35" s="13"/>
      <c r="M35" s="13"/>
      <c r="N35" s="13"/>
      <c r="O35" s="13"/>
      <c r="P35" s="13"/>
      <c r="Q35" s="13"/>
      <c r="R35" s="13"/>
      <c r="S35" s="13"/>
      <c r="T35" s="13"/>
      <c r="U35" s="13"/>
      <c r="V35" s="13"/>
      <c r="W35" s="48"/>
    </row>
    <row r="36" spans="1:23" ht="12.75">
      <c r="A36" s="56"/>
      <c r="B36" s="13"/>
      <c r="C36" s="13"/>
      <c r="D36" s="13"/>
      <c r="E36" s="13"/>
      <c r="F36" s="13"/>
      <c r="G36" s="13"/>
      <c r="H36" s="13"/>
      <c r="I36" s="13"/>
      <c r="J36" s="13"/>
      <c r="K36" s="13"/>
      <c r="L36" s="13"/>
      <c r="M36" s="13"/>
      <c r="N36" s="13"/>
      <c r="O36" s="13"/>
      <c r="P36" s="13"/>
      <c r="Q36" s="13"/>
      <c r="R36" s="13"/>
      <c r="S36" s="13"/>
      <c r="T36" s="13"/>
      <c r="U36" s="13"/>
      <c r="V36" s="13"/>
      <c r="W36" s="48"/>
    </row>
    <row r="37" spans="1:23" ht="12.75">
      <c r="A37" s="56"/>
      <c r="B37" s="13"/>
      <c r="C37" s="13"/>
      <c r="D37" s="13"/>
      <c r="E37" s="13"/>
      <c r="F37" s="13"/>
      <c r="G37" s="13"/>
      <c r="H37" s="13" t="s">
        <v>30</v>
      </c>
      <c r="I37" s="13"/>
      <c r="J37" s="13"/>
      <c r="K37" s="13"/>
      <c r="L37" s="13"/>
      <c r="M37" s="13"/>
      <c r="N37" s="13"/>
      <c r="O37" s="13"/>
      <c r="P37" s="13"/>
      <c r="Q37" s="13"/>
      <c r="R37" s="13"/>
      <c r="S37" s="13"/>
      <c r="T37" s="13"/>
      <c r="U37" s="13"/>
      <c r="V37" s="13"/>
      <c r="W37" s="48"/>
    </row>
    <row r="38" spans="1:23" ht="12.75">
      <c r="A38" s="56"/>
      <c r="B38" s="13"/>
      <c r="C38" s="13"/>
      <c r="D38" s="13"/>
      <c r="E38" s="13"/>
      <c r="F38" s="13"/>
      <c r="G38" s="13"/>
      <c r="H38" s="13"/>
      <c r="I38" s="13"/>
      <c r="J38" s="13"/>
      <c r="K38" s="13"/>
      <c r="L38" s="13"/>
      <c r="M38" s="13"/>
      <c r="N38" s="13"/>
      <c r="O38" s="13"/>
      <c r="P38" s="13"/>
      <c r="Q38" s="13"/>
      <c r="R38" s="13"/>
      <c r="S38" s="13"/>
      <c r="T38" s="13"/>
      <c r="U38" s="13"/>
      <c r="V38" s="13"/>
      <c r="W38" s="48"/>
    </row>
    <row r="39" spans="1:23" ht="27" customHeight="1">
      <c r="A39" s="56"/>
      <c r="B39" s="13"/>
      <c r="C39" s="13" t="s">
        <v>9</v>
      </c>
      <c r="D39" s="13"/>
      <c r="E39" s="13"/>
      <c r="F39" s="13"/>
      <c r="G39" s="13"/>
      <c r="H39" s="13"/>
      <c r="I39" s="13"/>
      <c r="J39" s="13"/>
      <c r="K39" s="13"/>
      <c r="L39" s="13"/>
      <c r="M39" s="13"/>
      <c r="N39" s="13"/>
      <c r="O39" s="13"/>
      <c r="P39" s="13"/>
      <c r="Q39" s="13" t="s">
        <v>375</v>
      </c>
      <c r="R39" s="13"/>
      <c r="S39" s="13"/>
      <c r="T39" s="13"/>
      <c r="U39" s="13"/>
      <c r="V39" s="13"/>
      <c r="W39" s="48"/>
    </row>
    <row r="40" spans="1:23" ht="12.75">
      <c r="A40" s="56"/>
      <c r="B40" s="13"/>
      <c r="C40" s="13"/>
      <c r="D40" s="13"/>
      <c r="E40" s="13"/>
      <c r="F40" s="13"/>
      <c r="G40" s="13"/>
      <c r="H40" s="13"/>
      <c r="I40" s="13"/>
      <c r="J40" s="13"/>
      <c r="K40" s="13"/>
      <c r="L40" s="13"/>
      <c r="M40" s="13"/>
      <c r="N40" s="13"/>
      <c r="O40" s="13"/>
      <c r="P40" s="13"/>
      <c r="Q40" s="13" t="s">
        <v>376</v>
      </c>
      <c r="R40" s="13"/>
      <c r="S40" s="13"/>
      <c r="T40" s="13"/>
      <c r="U40" s="13"/>
      <c r="V40" s="13"/>
      <c r="W40" s="48"/>
    </row>
    <row r="41" spans="1:23" ht="6" customHeight="1">
      <c r="A41" s="56"/>
      <c r="B41" s="13"/>
      <c r="C41" s="13"/>
      <c r="D41" s="13"/>
      <c r="E41" s="13"/>
      <c r="F41" s="13"/>
      <c r="G41" s="13"/>
      <c r="H41" s="13"/>
      <c r="I41" s="13"/>
      <c r="J41" s="13"/>
      <c r="K41" s="13"/>
      <c r="L41" s="13"/>
      <c r="M41" s="13"/>
      <c r="N41" s="13"/>
      <c r="O41" s="13"/>
      <c r="P41" s="13"/>
      <c r="Q41" s="13"/>
      <c r="R41" s="13"/>
      <c r="S41" s="13"/>
      <c r="T41" s="13"/>
      <c r="U41" s="13"/>
      <c r="V41" s="13"/>
      <c r="W41" s="48"/>
    </row>
    <row r="42" spans="1:23" ht="12.75">
      <c r="A42" s="56"/>
      <c r="B42" s="13"/>
      <c r="C42" s="13"/>
      <c r="D42" s="13"/>
      <c r="E42" s="13"/>
      <c r="F42" s="13"/>
      <c r="G42" s="13"/>
      <c r="H42" s="13"/>
      <c r="I42" s="13"/>
      <c r="J42" s="13"/>
      <c r="K42" s="13"/>
      <c r="L42" s="13"/>
      <c r="M42" s="13"/>
      <c r="N42" s="13"/>
      <c r="O42" s="13"/>
      <c r="P42" s="13"/>
      <c r="Q42" s="13"/>
      <c r="R42" s="13"/>
      <c r="S42" s="13"/>
      <c r="T42" s="13"/>
      <c r="U42" s="13"/>
      <c r="V42" s="13"/>
      <c r="W42" s="48"/>
    </row>
    <row r="43" spans="1:23" ht="12.75">
      <c r="A43" s="56"/>
      <c r="B43" s="13"/>
      <c r="C43" s="13"/>
      <c r="D43" s="13"/>
      <c r="E43" s="13"/>
      <c r="F43" s="13"/>
      <c r="G43" s="13"/>
      <c r="H43" s="13"/>
      <c r="I43" s="13"/>
      <c r="J43" s="13"/>
      <c r="K43" s="13"/>
      <c r="L43" s="13"/>
      <c r="M43" s="13"/>
      <c r="N43" s="13"/>
      <c r="O43" s="13"/>
      <c r="P43" s="13"/>
      <c r="Q43" s="13"/>
      <c r="R43" s="13"/>
      <c r="S43" s="13"/>
      <c r="T43" s="13"/>
      <c r="U43" s="13"/>
      <c r="V43" s="13"/>
      <c r="W43" s="48"/>
    </row>
    <row r="44" spans="1:23" ht="12.75">
      <c r="A44" s="56"/>
      <c r="B44" s="13"/>
      <c r="C44" s="13"/>
      <c r="D44" s="13"/>
      <c r="E44" s="13"/>
      <c r="F44" s="13"/>
      <c r="G44" s="13"/>
      <c r="H44" s="13"/>
      <c r="I44" s="13"/>
      <c r="J44" s="13"/>
      <c r="K44" s="13"/>
      <c r="L44" s="13"/>
      <c r="M44" s="13"/>
      <c r="N44" s="13"/>
      <c r="O44" s="13"/>
      <c r="P44" s="13"/>
      <c r="Q44" s="13"/>
      <c r="R44" s="13"/>
      <c r="S44" s="13"/>
      <c r="T44" s="13"/>
      <c r="U44" s="13"/>
      <c r="V44" s="13"/>
      <c r="W44" s="48"/>
    </row>
    <row r="45" spans="1:23" ht="12.75">
      <c r="A45" s="56"/>
      <c r="B45" s="13"/>
      <c r="C45" s="13"/>
      <c r="D45" s="13"/>
      <c r="E45" s="13"/>
      <c r="F45" s="13"/>
      <c r="G45" s="13"/>
      <c r="H45" s="13"/>
      <c r="I45" s="13"/>
      <c r="J45" s="13"/>
      <c r="K45" s="13"/>
      <c r="L45" s="13"/>
      <c r="M45" s="13"/>
      <c r="N45" s="13"/>
      <c r="O45" s="13"/>
      <c r="P45" s="13"/>
      <c r="Q45" s="13"/>
      <c r="R45" s="13"/>
      <c r="S45" s="13"/>
      <c r="T45" s="13"/>
      <c r="U45" s="13"/>
      <c r="V45" s="13"/>
      <c r="W45" s="48"/>
    </row>
    <row r="46" spans="1:23" ht="3.75" customHeight="1" thickBot="1">
      <c r="A46" s="63"/>
      <c r="B46" s="18"/>
      <c r="C46" s="18"/>
      <c r="D46" s="18"/>
      <c r="E46" s="18"/>
      <c r="F46" s="18"/>
      <c r="G46" s="18"/>
      <c r="H46" s="18"/>
      <c r="I46" s="18"/>
      <c r="J46" s="18"/>
      <c r="K46" s="18"/>
      <c r="L46" s="18"/>
      <c r="M46" s="18"/>
      <c r="N46" s="18"/>
      <c r="O46" s="18"/>
      <c r="P46" s="18"/>
      <c r="Q46" s="18"/>
      <c r="R46" s="18"/>
      <c r="S46" s="18"/>
      <c r="T46" s="18"/>
      <c r="U46" s="18"/>
      <c r="V46" s="18"/>
      <c r="W46" s="53"/>
    </row>
  </sheetData>
  <sheetProtection password="D1E7" sheet="1"/>
  <mergeCells count="11">
    <mergeCell ref="J18:L18"/>
    <mergeCell ref="F9:L9"/>
    <mergeCell ref="R9:V9"/>
    <mergeCell ref="B2:W2"/>
    <mergeCell ref="B3:W3"/>
    <mergeCell ref="E6:K6"/>
    <mergeCell ref="B20:W20"/>
    <mergeCell ref="B16:H16"/>
    <mergeCell ref="M18:N18"/>
    <mergeCell ref="O18:Q18"/>
    <mergeCell ref="T18:W18"/>
  </mergeCells>
  <printOptions horizontalCentered="1"/>
  <pageMargins left="0.57" right="0.3" top="0.79" bottom="0.41" header="0.3" footer="0.3"/>
  <pageSetup horizontalDpi="600" verticalDpi="600" orientation="portrait" paperSize="5" r:id="rId2"/>
  <headerFooter>
    <oddFooter>&amp;Lprepared by S.Suresh,MRP,Rayadurg
</oddFooter>
  </headerFooter>
  <drawing r:id="rId1"/>
</worksheet>
</file>

<file path=xl/worksheets/sheet5.xml><?xml version="1.0" encoding="utf-8"?>
<worksheet xmlns="http://schemas.openxmlformats.org/spreadsheetml/2006/main" xmlns:r="http://schemas.openxmlformats.org/officeDocument/2006/relationships">
  <sheetPr>
    <tabColor indexed="12"/>
  </sheetPr>
  <dimension ref="A1:I113"/>
  <sheetViews>
    <sheetView zoomScalePageLayoutView="0" workbookViewId="0" topLeftCell="A22">
      <selection activeCell="A3" sqref="A3:I3"/>
    </sheetView>
  </sheetViews>
  <sheetFormatPr defaultColWidth="9.140625" defaultRowHeight="15"/>
  <cols>
    <col min="1" max="1" width="4.57421875" style="7" customWidth="1"/>
    <col min="2" max="2" width="15.8515625" style="7" customWidth="1"/>
    <col min="3" max="3" width="5.8515625" style="7" customWidth="1"/>
    <col min="4" max="4" width="6.7109375" style="7" customWidth="1"/>
    <col min="5" max="5" width="5.28125" style="7" customWidth="1"/>
    <col min="6" max="6" width="9.421875" style="7" customWidth="1"/>
    <col min="7" max="7" width="12.8515625" style="7" customWidth="1"/>
    <col min="8" max="8" width="13.28125" style="7" customWidth="1"/>
    <col min="9" max="9" width="9.28125" style="7" customWidth="1"/>
    <col min="10" max="16384" width="9.140625" style="7" customWidth="1"/>
  </cols>
  <sheetData>
    <row r="1" spans="1:9" ht="23.25">
      <c r="A1" s="290" t="str">
        <f>CONCATENATE("",data!B10," MANDAL")</f>
        <v>RAYADURG MANDAL</v>
      </c>
      <c r="B1" s="290"/>
      <c r="C1" s="290"/>
      <c r="D1" s="290"/>
      <c r="E1" s="290"/>
      <c r="F1" s="290"/>
      <c r="G1" s="290"/>
      <c r="H1" s="290"/>
      <c r="I1" s="290"/>
    </row>
    <row r="2" spans="1:9" ht="17.25" customHeight="1">
      <c r="A2" s="293" t="str">
        <f>CONCATENATE("",data!L18,"MDM BILL FOR THE MONTH OF ",data!R4,"")</f>
        <v>PRIMARY   MDM BILL FOR THE MONTH OF FEBRUARY 2011</v>
      </c>
      <c r="B2" s="293"/>
      <c r="C2" s="293"/>
      <c r="D2" s="293"/>
      <c r="E2" s="293"/>
      <c r="F2" s="293"/>
      <c r="G2" s="293"/>
      <c r="H2" s="293"/>
      <c r="I2" s="293"/>
    </row>
    <row r="3" spans="1:9" ht="17.25" customHeight="1">
      <c r="A3" s="291" t="str">
        <f>data!L11</f>
        <v>GENERAL</v>
      </c>
      <c r="B3" s="291"/>
      <c r="C3" s="291"/>
      <c r="D3" s="291"/>
      <c r="E3" s="291"/>
      <c r="F3" s="291"/>
      <c r="G3" s="291"/>
      <c r="H3" s="291"/>
      <c r="I3" s="291"/>
    </row>
    <row r="4" spans="1:9" ht="32.25" customHeight="1">
      <c r="A4" s="36" t="s">
        <v>210</v>
      </c>
      <c r="B4" s="32" t="s">
        <v>36</v>
      </c>
      <c r="C4" s="32" t="s">
        <v>37</v>
      </c>
      <c r="D4" s="32" t="s">
        <v>38</v>
      </c>
      <c r="E4" s="32" t="s">
        <v>39</v>
      </c>
      <c r="F4" s="35" t="s">
        <v>211</v>
      </c>
      <c r="G4" s="35" t="s">
        <v>212</v>
      </c>
      <c r="H4" s="35" t="s">
        <v>213</v>
      </c>
      <c r="I4" s="32" t="s">
        <v>40</v>
      </c>
    </row>
    <row r="5" spans="1:9" ht="21.75" customHeight="1">
      <c r="A5" s="8">
        <v>1</v>
      </c>
      <c r="B5" s="33" t="s">
        <v>41</v>
      </c>
      <c r="C5" s="9">
        <v>55</v>
      </c>
      <c r="D5" s="9">
        <v>22</v>
      </c>
      <c r="E5" s="10">
        <v>3.84</v>
      </c>
      <c r="F5" s="10">
        <v>256</v>
      </c>
      <c r="G5" s="38" t="s">
        <v>153</v>
      </c>
      <c r="H5" s="119">
        <v>30887305012</v>
      </c>
      <c r="I5" s="37">
        <f>ROUND(E5*F5,0)</f>
        <v>983</v>
      </c>
    </row>
    <row r="6" spans="1:9" ht="21.75" customHeight="1">
      <c r="A6" s="8">
        <v>2</v>
      </c>
      <c r="B6" s="34" t="s">
        <v>42</v>
      </c>
      <c r="C6" s="9">
        <v>65</v>
      </c>
      <c r="D6" s="9">
        <v>22</v>
      </c>
      <c r="E6" s="10">
        <v>3.84</v>
      </c>
      <c r="F6" s="10">
        <v>652</v>
      </c>
      <c r="G6" s="38" t="s">
        <v>154</v>
      </c>
      <c r="H6" s="119">
        <v>11712203547</v>
      </c>
      <c r="I6" s="37">
        <f aca="true" t="shared" si="0" ref="I6:I36">ROUND(E6*F6,0)</f>
        <v>2504</v>
      </c>
    </row>
    <row r="7" spans="1:9" ht="21.75" customHeight="1">
      <c r="A7" s="8">
        <v>3</v>
      </c>
      <c r="B7" s="34" t="s">
        <v>43</v>
      </c>
      <c r="C7" s="9">
        <v>65</v>
      </c>
      <c r="D7" s="9">
        <v>22</v>
      </c>
      <c r="E7" s="10">
        <v>3.84</v>
      </c>
      <c r="F7" s="10">
        <v>365</v>
      </c>
      <c r="G7" s="38" t="s">
        <v>155</v>
      </c>
      <c r="H7" s="119">
        <v>30657488600</v>
      </c>
      <c r="I7" s="37">
        <f t="shared" si="0"/>
        <v>1402</v>
      </c>
    </row>
    <row r="8" spans="1:9" ht="21.75" customHeight="1">
      <c r="A8" s="8">
        <v>4</v>
      </c>
      <c r="B8" s="34" t="s">
        <v>44</v>
      </c>
      <c r="C8" s="9">
        <v>65</v>
      </c>
      <c r="D8" s="9">
        <v>22</v>
      </c>
      <c r="E8" s="10">
        <v>3.84</v>
      </c>
      <c r="F8" s="10">
        <v>256</v>
      </c>
      <c r="G8" s="38" t="s">
        <v>156</v>
      </c>
      <c r="H8" s="119">
        <v>11712203536</v>
      </c>
      <c r="I8" s="37">
        <f t="shared" si="0"/>
        <v>983</v>
      </c>
    </row>
    <row r="9" spans="1:9" ht="21.75" customHeight="1">
      <c r="A9" s="8">
        <v>5</v>
      </c>
      <c r="B9" s="34" t="s">
        <v>45</v>
      </c>
      <c r="C9" s="9">
        <v>65</v>
      </c>
      <c r="D9" s="9">
        <v>22</v>
      </c>
      <c r="E9" s="10">
        <v>3.84</v>
      </c>
      <c r="F9" s="10">
        <v>652</v>
      </c>
      <c r="G9" s="38" t="s">
        <v>157</v>
      </c>
      <c r="H9" s="119">
        <v>11712204494</v>
      </c>
      <c r="I9" s="37">
        <f t="shared" si="0"/>
        <v>2504</v>
      </c>
    </row>
    <row r="10" spans="1:9" ht="21.75" customHeight="1">
      <c r="A10" s="8">
        <v>6</v>
      </c>
      <c r="B10" s="34" t="s">
        <v>46</v>
      </c>
      <c r="C10" s="9">
        <v>65</v>
      </c>
      <c r="D10" s="9">
        <v>22</v>
      </c>
      <c r="E10" s="10">
        <v>3.84</v>
      </c>
      <c r="F10" s="10">
        <v>652</v>
      </c>
      <c r="G10" s="38" t="s">
        <v>158</v>
      </c>
      <c r="H10" s="119">
        <v>30589008029</v>
      </c>
      <c r="I10" s="37">
        <f t="shared" si="0"/>
        <v>2504</v>
      </c>
    </row>
    <row r="11" spans="1:9" ht="21.75" customHeight="1">
      <c r="A11" s="8">
        <v>7</v>
      </c>
      <c r="B11" s="34" t="s">
        <v>47</v>
      </c>
      <c r="C11" s="9">
        <v>65</v>
      </c>
      <c r="D11" s="9">
        <v>22</v>
      </c>
      <c r="E11" s="10">
        <v>3.84</v>
      </c>
      <c r="F11" s="10">
        <v>6523</v>
      </c>
      <c r="G11" s="38" t="s">
        <v>159</v>
      </c>
      <c r="H11" s="119">
        <v>11712204018</v>
      </c>
      <c r="I11" s="37">
        <f t="shared" si="0"/>
        <v>25048</v>
      </c>
    </row>
    <row r="12" spans="1:9" ht="21.75" customHeight="1">
      <c r="A12" s="8">
        <v>8</v>
      </c>
      <c r="B12" s="34" t="s">
        <v>48</v>
      </c>
      <c r="C12" s="9">
        <v>65</v>
      </c>
      <c r="D12" s="9">
        <v>22</v>
      </c>
      <c r="E12" s="10">
        <v>3.84</v>
      </c>
      <c r="F12" s="10">
        <v>6552</v>
      </c>
      <c r="G12" s="39" t="s">
        <v>160</v>
      </c>
      <c r="H12" s="120">
        <v>30821073788</v>
      </c>
      <c r="I12" s="37">
        <f t="shared" si="0"/>
        <v>25160</v>
      </c>
    </row>
    <row r="13" spans="1:9" ht="21.75" customHeight="1">
      <c r="A13" s="8">
        <v>9</v>
      </c>
      <c r="B13" s="34" t="s">
        <v>49</v>
      </c>
      <c r="C13" s="9">
        <v>65</v>
      </c>
      <c r="D13" s="9">
        <v>22</v>
      </c>
      <c r="E13" s="10">
        <v>3.84</v>
      </c>
      <c r="F13" s="10">
        <v>5652</v>
      </c>
      <c r="G13" s="38" t="s">
        <v>161</v>
      </c>
      <c r="H13" s="119">
        <v>30702230014</v>
      </c>
      <c r="I13" s="37">
        <f t="shared" si="0"/>
        <v>21704</v>
      </c>
    </row>
    <row r="14" spans="1:9" ht="21.75" customHeight="1">
      <c r="A14" s="8">
        <v>10</v>
      </c>
      <c r="B14" s="34" t="s">
        <v>50</v>
      </c>
      <c r="C14" s="9">
        <v>65</v>
      </c>
      <c r="D14" s="9">
        <v>22</v>
      </c>
      <c r="E14" s="10">
        <v>3.84</v>
      </c>
      <c r="F14" s="10">
        <v>5265</v>
      </c>
      <c r="G14" s="38" t="s">
        <v>162</v>
      </c>
      <c r="H14" s="119">
        <v>11712163182</v>
      </c>
      <c r="I14" s="37">
        <f t="shared" si="0"/>
        <v>20218</v>
      </c>
    </row>
    <row r="15" spans="1:9" ht="21.75" customHeight="1">
      <c r="A15" s="8">
        <v>11</v>
      </c>
      <c r="B15" s="34" t="s">
        <v>51</v>
      </c>
      <c r="C15" s="9">
        <v>65</v>
      </c>
      <c r="D15" s="9">
        <v>22</v>
      </c>
      <c r="E15" s="10">
        <v>3.84</v>
      </c>
      <c r="F15" s="10">
        <v>256</v>
      </c>
      <c r="G15" s="38" t="s">
        <v>163</v>
      </c>
      <c r="H15" s="119">
        <v>11712163160</v>
      </c>
      <c r="I15" s="37">
        <f t="shared" si="0"/>
        <v>983</v>
      </c>
    </row>
    <row r="16" spans="1:9" ht="21.75" customHeight="1">
      <c r="A16" s="8">
        <v>12</v>
      </c>
      <c r="B16" s="34" t="s">
        <v>52</v>
      </c>
      <c r="C16" s="9">
        <v>65</v>
      </c>
      <c r="D16" s="9">
        <v>22</v>
      </c>
      <c r="E16" s="10">
        <v>3.84</v>
      </c>
      <c r="F16" s="10">
        <v>652</v>
      </c>
      <c r="G16" s="38" t="s">
        <v>164</v>
      </c>
      <c r="H16" s="119">
        <v>11712163228</v>
      </c>
      <c r="I16" s="37">
        <f t="shared" si="0"/>
        <v>2504</v>
      </c>
    </row>
    <row r="17" spans="1:9" ht="21.75" customHeight="1">
      <c r="A17" s="8">
        <v>13</v>
      </c>
      <c r="B17" s="34" t="s">
        <v>53</v>
      </c>
      <c r="C17" s="9">
        <v>65</v>
      </c>
      <c r="D17" s="9">
        <v>22</v>
      </c>
      <c r="E17" s="10">
        <v>3.84</v>
      </c>
      <c r="F17" s="10">
        <v>365</v>
      </c>
      <c r="G17" s="38" t="s">
        <v>165</v>
      </c>
      <c r="H17" s="121">
        <v>11712163807</v>
      </c>
      <c r="I17" s="37">
        <f t="shared" si="0"/>
        <v>1402</v>
      </c>
    </row>
    <row r="18" spans="1:9" ht="21.75" customHeight="1">
      <c r="A18" s="8">
        <v>14</v>
      </c>
      <c r="B18" s="34" t="s">
        <v>54</v>
      </c>
      <c r="C18" s="9">
        <v>65</v>
      </c>
      <c r="D18" s="9">
        <v>22</v>
      </c>
      <c r="E18" s="10">
        <v>3.84</v>
      </c>
      <c r="F18" s="10">
        <v>256</v>
      </c>
      <c r="G18" s="40" t="s">
        <v>166</v>
      </c>
      <c r="H18" s="122">
        <v>30442465450</v>
      </c>
      <c r="I18" s="37">
        <f t="shared" si="0"/>
        <v>983</v>
      </c>
    </row>
    <row r="19" spans="1:9" ht="21.75" customHeight="1">
      <c r="A19" s="8">
        <v>15</v>
      </c>
      <c r="B19" s="34" t="s">
        <v>55</v>
      </c>
      <c r="C19" s="9">
        <v>65</v>
      </c>
      <c r="D19" s="9">
        <v>22</v>
      </c>
      <c r="E19" s="10">
        <v>3.84</v>
      </c>
      <c r="F19" s="10">
        <v>652</v>
      </c>
      <c r="G19" s="40" t="s">
        <v>167</v>
      </c>
      <c r="H19" s="122">
        <v>30544697917</v>
      </c>
      <c r="I19" s="37">
        <f t="shared" si="0"/>
        <v>2504</v>
      </c>
    </row>
    <row r="20" spans="1:9" ht="21.75" customHeight="1">
      <c r="A20" s="8">
        <v>16</v>
      </c>
      <c r="B20" s="34" t="s">
        <v>56</v>
      </c>
      <c r="C20" s="9">
        <v>65</v>
      </c>
      <c r="D20" s="9">
        <v>22</v>
      </c>
      <c r="E20" s="10">
        <v>3.84</v>
      </c>
      <c r="F20" s="10">
        <v>652</v>
      </c>
      <c r="G20" s="38" t="s">
        <v>168</v>
      </c>
      <c r="H20" s="119">
        <v>11712163079</v>
      </c>
      <c r="I20" s="37">
        <f t="shared" si="0"/>
        <v>2504</v>
      </c>
    </row>
    <row r="21" spans="1:9" ht="21.75" customHeight="1">
      <c r="A21" s="8">
        <v>17</v>
      </c>
      <c r="B21" s="34" t="s">
        <v>57</v>
      </c>
      <c r="C21" s="9">
        <v>65</v>
      </c>
      <c r="D21" s="9">
        <v>22</v>
      </c>
      <c r="E21" s="10">
        <v>3.84</v>
      </c>
      <c r="F21" s="10">
        <v>6523</v>
      </c>
      <c r="G21" s="40" t="s">
        <v>169</v>
      </c>
      <c r="H21" s="122">
        <v>30368578683</v>
      </c>
      <c r="I21" s="37">
        <f t="shared" si="0"/>
        <v>25048</v>
      </c>
    </row>
    <row r="22" spans="1:9" ht="21.75" customHeight="1">
      <c r="A22" s="8">
        <v>18</v>
      </c>
      <c r="B22" s="34" t="s">
        <v>58</v>
      </c>
      <c r="C22" s="9">
        <v>65</v>
      </c>
      <c r="D22" s="9">
        <v>22</v>
      </c>
      <c r="E22" s="10">
        <v>3.84</v>
      </c>
      <c r="F22" s="10">
        <v>6552</v>
      </c>
      <c r="G22" s="40" t="s">
        <v>170</v>
      </c>
      <c r="H22" s="123">
        <v>30504649289</v>
      </c>
      <c r="I22" s="37">
        <f t="shared" si="0"/>
        <v>25160</v>
      </c>
    </row>
    <row r="23" spans="1:9" ht="21.75" customHeight="1">
      <c r="A23" s="8">
        <v>19</v>
      </c>
      <c r="B23" s="34" t="s">
        <v>59</v>
      </c>
      <c r="C23" s="9">
        <v>65</v>
      </c>
      <c r="D23" s="9">
        <v>22</v>
      </c>
      <c r="E23" s="10">
        <v>3.84</v>
      </c>
      <c r="F23" s="10">
        <v>5652</v>
      </c>
      <c r="G23" s="40" t="s">
        <v>171</v>
      </c>
      <c r="H23" s="123">
        <v>30452411901</v>
      </c>
      <c r="I23" s="37">
        <f t="shared" si="0"/>
        <v>21704</v>
      </c>
    </row>
    <row r="24" spans="1:9" ht="21.75" customHeight="1">
      <c r="A24" s="8">
        <v>20</v>
      </c>
      <c r="B24" s="34" t="s">
        <v>60</v>
      </c>
      <c r="C24" s="9">
        <v>65</v>
      </c>
      <c r="D24" s="9">
        <v>22</v>
      </c>
      <c r="E24" s="10">
        <v>3.84</v>
      </c>
      <c r="F24" s="10">
        <v>5265</v>
      </c>
      <c r="G24" s="38" t="s">
        <v>172</v>
      </c>
      <c r="H24" s="119">
        <v>11712204608</v>
      </c>
      <c r="I24" s="37">
        <f t="shared" si="0"/>
        <v>20218</v>
      </c>
    </row>
    <row r="25" spans="1:9" ht="21.75" customHeight="1">
      <c r="A25" s="8">
        <v>21</v>
      </c>
      <c r="B25" s="34" t="s">
        <v>61</v>
      </c>
      <c r="C25" s="9">
        <v>65</v>
      </c>
      <c r="D25" s="9">
        <v>22</v>
      </c>
      <c r="E25" s="10">
        <v>3.84</v>
      </c>
      <c r="F25" s="10">
        <v>256</v>
      </c>
      <c r="G25" s="38" t="s">
        <v>173</v>
      </c>
      <c r="H25" s="119">
        <v>30589014055</v>
      </c>
      <c r="I25" s="37">
        <f t="shared" si="0"/>
        <v>983</v>
      </c>
    </row>
    <row r="26" spans="1:9" ht="21.75" customHeight="1">
      <c r="A26" s="8">
        <v>22</v>
      </c>
      <c r="B26" s="116" t="s">
        <v>62</v>
      </c>
      <c r="C26" s="9">
        <v>65</v>
      </c>
      <c r="D26" s="9">
        <v>22</v>
      </c>
      <c r="E26" s="10">
        <v>3.84</v>
      </c>
      <c r="F26" s="10">
        <v>652</v>
      </c>
      <c r="G26" s="38" t="s">
        <v>174</v>
      </c>
      <c r="H26" s="119">
        <v>11712204325</v>
      </c>
      <c r="I26" s="37">
        <f t="shared" si="0"/>
        <v>2504</v>
      </c>
    </row>
    <row r="27" spans="1:9" ht="21.75" customHeight="1">
      <c r="A27" s="8">
        <v>23</v>
      </c>
      <c r="B27" s="34" t="s">
        <v>63</v>
      </c>
      <c r="C27" s="9">
        <v>65</v>
      </c>
      <c r="D27" s="9">
        <v>22</v>
      </c>
      <c r="E27" s="10">
        <v>3.84</v>
      </c>
      <c r="F27" s="10">
        <v>365</v>
      </c>
      <c r="G27" s="40" t="s">
        <v>175</v>
      </c>
      <c r="H27" s="123">
        <v>30445129129</v>
      </c>
      <c r="I27" s="37">
        <f t="shared" si="0"/>
        <v>1402</v>
      </c>
    </row>
    <row r="28" spans="1:9" ht="21.75" customHeight="1">
      <c r="A28" s="8">
        <v>24</v>
      </c>
      <c r="B28" s="34" t="s">
        <v>64</v>
      </c>
      <c r="C28" s="9">
        <v>65</v>
      </c>
      <c r="D28" s="9">
        <v>22</v>
      </c>
      <c r="E28" s="10">
        <v>3.84</v>
      </c>
      <c r="F28" s="10">
        <v>256</v>
      </c>
      <c r="G28" s="40" t="s">
        <v>176</v>
      </c>
      <c r="H28" s="122">
        <v>30492196452</v>
      </c>
      <c r="I28" s="37">
        <f t="shared" si="0"/>
        <v>983</v>
      </c>
    </row>
    <row r="29" spans="1:9" ht="21.75" customHeight="1">
      <c r="A29" s="8">
        <v>25</v>
      </c>
      <c r="B29" s="34" t="s">
        <v>65</v>
      </c>
      <c r="C29" s="9">
        <v>65</v>
      </c>
      <c r="D29" s="9">
        <v>22</v>
      </c>
      <c r="E29" s="10">
        <v>3.84</v>
      </c>
      <c r="F29" s="10">
        <v>652</v>
      </c>
      <c r="G29" s="38" t="s">
        <v>177</v>
      </c>
      <c r="H29" s="119">
        <v>11712163502</v>
      </c>
      <c r="I29" s="37">
        <f t="shared" si="0"/>
        <v>2504</v>
      </c>
    </row>
    <row r="30" spans="1:9" ht="21.75" customHeight="1">
      <c r="A30" s="8">
        <v>26</v>
      </c>
      <c r="B30" s="34" t="s">
        <v>66</v>
      </c>
      <c r="C30" s="9">
        <v>65</v>
      </c>
      <c r="D30" s="9">
        <v>22</v>
      </c>
      <c r="E30" s="10">
        <v>3.84</v>
      </c>
      <c r="F30" s="10">
        <v>652</v>
      </c>
      <c r="G30" s="38" t="s">
        <v>178</v>
      </c>
      <c r="H30" s="119">
        <v>11712206297</v>
      </c>
      <c r="I30" s="37">
        <f t="shared" si="0"/>
        <v>2504</v>
      </c>
    </row>
    <row r="31" spans="1:9" ht="21.75" customHeight="1">
      <c r="A31" s="8">
        <v>27</v>
      </c>
      <c r="B31" s="34" t="s">
        <v>67</v>
      </c>
      <c r="C31" s="9">
        <v>65</v>
      </c>
      <c r="D31" s="9">
        <v>22</v>
      </c>
      <c r="E31" s="10">
        <v>3.84</v>
      </c>
      <c r="F31" s="10">
        <v>6523</v>
      </c>
      <c r="G31" s="38" t="s">
        <v>179</v>
      </c>
      <c r="H31" s="119">
        <v>11712198739</v>
      </c>
      <c r="I31" s="37">
        <f t="shared" si="0"/>
        <v>25048</v>
      </c>
    </row>
    <row r="32" spans="1:9" ht="21.75" customHeight="1">
      <c r="A32" s="8">
        <v>28</v>
      </c>
      <c r="B32" s="34" t="s">
        <v>68</v>
      </c>
      <c r="C32" s="9">
        <v>65</v>
      </c>
      <c r="D32" s="9">
        <v>22</v>
      </c>
      <c r="E32" s="10">
        <v>3.84</v>
      </c>
      <c r="F32" s="10">
        <v>6552</v>
      </c>
      <c r="G32" s="38" t="s">
        <v>180</v>
      </c>
      <c r="H32" s="119">
        <v>11712163262</v>
      </c>
      <c r="I32" s="37">
        <f t="shared" si="0"/>
        <v>25160</v>
      </c>
    </row>
    <row r="33" spans="1:9" ht="21.75" customHeight="1">
      <c r="A33" s="8">
        <v>29</v>
      </c>
      <c r="B33" s="34" t="s">
        <v>69</v>
      </c>
      <c r="C33" s="9">
        <v>65</v>
      </c>
      <c r="D33" s="9">
        <v>22</v>
      </c>
      <c r="E33" s="10">
        <v>3.84</v>
      </c>
      <c r="F33" s="10">
        <v>5652</v>
      </c>
      <c r="G33" s="38" t="s">
        <v>181</v>
      </c>
      <c r="H33" s="119">
        <v>30660009688</v>
      </c>
      <c r="I33" s="37">
        <f t="shared" si="0"/>
        <v>21704</v>
      </c>
    </row>
    <row r="34" spans="1:9" ht="21.75" customHeight="1">
      <c r="A34" s="8">
        <v>30</v>
      </c>
      <c r="B34" s="34" t="s">
        <v>70</v>
      </c>
      <c r="C34" s="9">
        <v>65</v>
      </c>
      <c r="D34" s="9">
        <v>22</v>
      </c>
      <c r="E34" s="10">
        <v>3.84</v>
      </c>
      <c r="F34" s="10">
        <v>5265</v>
      </c>
      <c r="G34" s="40" t="s">
        <v>182</v>
      </c>
      <c r="H34" s="122">
        <v>30544697815</v>
      </c>
      <c r="I34" s="37">
        <f t="shared" si="0"/>
        <v>20218</v>
      </c>
    </row>
    <row r="35" spans="1:9" ht="21.75" customHeight="1">
      <c r="A35" s="8">
        <v>31</v>
      </c>
      <c r="B35" s="34" t="s">
        <v>71</v>
      </c>
      <c r="C35" s="9">
        <v>65</v>
      </c>
      <c r="D35" s="9">
        <v>22</v>
      </c>
      <c r="E35" s="10">
        <v>3.84</v>
      </c>
      <c r="F35" s="10">
        <v>256</v>
      </c>
      <c r="G35" s="38" t="s">
        <v>183</v>
      </c>
      <c r="H35" s="119">
        <v>11712163115</v>
      </c>
      <c r="I35" s="37">
        <f t="shared" si="0"/>
        <v>983</v>
      </c>
    </row>
    <row r="36" spans="1:9" ht="21.75" customHeight="1">
      <c r="A36" s="8">
        <v>32</v>
      </c>
      <c r="B36" s="34" t="s">
        <v>72</v>
      </c>
      <c r="C36" s="9">
        <v>65</v>
      </c>
      <c r="D36" s="9">
        <v>22</v>
      </c>
      <c r="E36" s="10">
        <v>3.84</v>
      </c>
      <c r="F36" s="10">
        <v>652</v>
      </c>
      <c r="G36" s="38" t="s">
        <v>184</v>
      </c>
      <c r="H36" s="119">
        <v>11712163240</v>
      </c>
      <c r="I36" s="37">
        <f t="shared" si="0"/>
        <v>2504</v>
      </c>
    </row>
    <row r="37" spans="1:9" ht="21" customHeight="1">
      <c r="A37" s="8">
        <v>33</v>
      </c>
      <c r="B37" s="118" t="s">
        <v>73</v>
      </c>
      <c r="C37" s="9">
        <v>65</v>
      </c>
      <c r="D37" s="9">
        <v>22</v>
      </c>
      <c r="E37" s="10">
        <v>3.84</v>
      </c>
      <c r="F37" s="10">
        <v>365</v>
      </c>
      <c r="G37" s="38" t="s">
        <v>185</v>
      </c>
      <c r="H37" s="119">
        <v>11712162951</v>
      </c>
      <c r="I37" s="37">
        <f>ROUND(E37*F37,0)</f>
        <v>1402</v>
      </c>
    </row>
    <row r="38" spans="1:9" ht="21" customHeight="1">
      <c r="A38" s="8">
        <v>34</v>
      </c>
      <c r="B38" s="118" t="s">
        <v>74</v>
      </c>
      <c r="C38" s="9">
        <v>65</v>
      </c>
      <c r="D38" s="9">
        <v>22</v>
      </c>
      <c r="E38" s="10">
        <v>3.84</v>
      </c>
      <c r="F38" s="10">
        <v>256</v>
      </c>
      <c r="G38" s="40" t="s">
        <v>186</v>
      </c>
      <c r="H38" s="119">
        <v>11712163057</v>
      </c>
      <c r="I38" s="37">
        <f aca="true" t="shared" si="1" ref="I38:I104">ROUND(E38*F38,0)</f>
        <v>983</v>
      </c>
    </row>
    <row r="39" spans="1:9" ht="21" customHeight="1">
      <c r="A39" s="8">
        <v>35</v>
      </c>
      <c r="B39" s="118" t="s">
        <v>75</v>
      </c>
      <c r="C39" s="9">
        <v>65</v>
      </c>
      <c r="D39" s="9">
        <v>22</v>
      </c>
      <c r="E39" s="10">
        <v>3.84</v>
      </c>
      <c r="F39" s="10">
        <v>652</v>
      </c>
      <c r="G39" s="38" t="s">
        <v>187</v>
      </c>
      <c r="H39" s="119">
        <v>11712195524</v>
      </c>
      <c r="I39" s="37">
        <f t="shared" si="1"/>
        <v>2504</v>
      </c>
    </row>
    <row r="40" spans="1:9" ht="21" customHeight="1">
      <c r="A40" s="8">
        <v>36</v>
      </c>
      <c r="B40" s="118" t="s">
        <v>76</v>
      </c>
      <c r="C40" s="9">
        <v>65</v>
      </c>
      <c r="D40" s="9">
        <v>22</v>
      </c>
      <c r="E40" s="10">
        <v>3.84</v>
      </c>
      <c r="F40" s="10">
        <v>652</v>
      </c>
      <c r="G40" s="38" t="s">
        <v>188</v>
      </c>
      <c r="H40" s="119">
        <v>11712195625</v>
      </c>
      <c r="I40" s="37">
        <f t="shared" si="1"/>
        <v>2504</v>
      </c>
    </row>
    <row r="41" spans="1:9" ht="21" customHeight="1">
      <c r="A41" s="8">
        <v>37</v>
      </c>
      <c r="B41" s="118" t="s">
        <v>77</v>
      </c>
      <c r="C41" s="9">
        <v>65</v>
      </c>
      <c r="D41" s="9">
        <v>22</v>
      </c>
      <c r="E41" s="10">
        <v>3.84</v>
      </c>
      <c r="F41" s="10">
        <v>6523</v>
      </c>
      <c r="G41" s="38" t="s">
        <v>188</v>
      </c>
      <c r="H41" s="119">
        <v>11712195625</v>
      </c>
      <c r="I41" s="37">
        <f t="shared" si="1"/>
        <v>25048</v>
      </c>
    </row>
    <row r="42" spans="1:9" ht="21" customHeight="1">
      <c r="A42" s="8">
        <v>38</v>
      </c>
      <c r="B42" s="118" t="s">
        <v>78</v>
      </c>
      <c r="C42" s="9">
        <v>65</v>
      </c>
      <c r="D42" s="9">
        <v>22</v>
      </c>
      <c r="E42" s="10">
        <v>3.84</v>
      </c>
      <c r="F42" s="10">
        <v>6552</v>
      </c>
      <c r="G42" s="38" t="s">
        <v>188</v>
      </c>
      <c r="H42" s="119">
        <v>11712195625</v>
      </c>
      <c r="I42" s="37">
        <f t="shared" si="1"/>
        <v>25160</v>
      </c>
    </row>
    <row r="43" spans="1:9" ht="21" customHeight="1">
      <c r="A43" s="8">
        <v>39</v>
      </c>
      <c r="B43" s="118" t="s">
        <v>79</v>
      </c>
      <c r="C43" s="9">
        <v>65</v>
      </c>
      <c r="D43" s="9">
        <v>22</v>
      </c>
      <c r="E43" s="10">
        <v>3.84</v>
      </c>
      <c r="F43" s="10">
        <v>5652</v>
      </c>
      <c r="G43" s="38" t="s">
        <v>188</v>
      </c>
      <c r="H43" s="119">
        <v>11712195625</v>
      </c>
      <c r="I43" s="37">
        <f t="shared" si="1"/>
        <v>21704</v>
      </c>
    </row>
    <row r="44" spans="1:9" ht="21" customHeight="1">
      <c r="A44" s="8">
        <v>40</v>
      </c>
      <c r="B44" s="118" t="s">
        <v>80</v>
      </c>
      <c r="C44" s="9">
        <v>65</v>
      </c>
      <c r="D44" s="9">
        <v>22</v>
      </c>
      <c r="E44" s="10">
        <v>3.84</v>
      </c>
      <c r="F44" s="10">
        <v>5265</v>
      </c>
      <c r="G44" s="38" t="s">
        <v>189</v>
      </c>
      <c r="H44" s="119">
        <v>11712195159</v>
      </c>
      <c r="I44" s="37">
        <f t="shared" si="1"/>
        <v>20218</v>
      </c>
    </row>
    <row r="45" spans="1:9" ht="21" customHeight="1">
      <c r="A45" s="8">
        <v>41</v>
      </c>
      <c r="B45" s="118" t="s">
        <v>81</v>
      </c>
      <c r="C45" s="9">
        <v>65</v>
      </c>
      <c r="D45" s="9">
        <v>22</v>
      </c>
      <c r="E45" s="10">
        <v>3.84</v>
      </c>
      <c r="F45" s="10">
        <v>256</v>
      </c>
      <c r="G45" s="40" t="s">
        <v>190</v>
      </c>
      <c r="H45" s="119">
        <v>11712203478</v>
      </c>
      <c r="I45" s="37">
        <f t="shared" si="1"/>
        <v>983</v>
      </c>
    </row>
    <row r="46" spans="1:9" ht="21" customHeight="1">
      <c r="A46" s="8">
        <v>42</v>
      </c>
      <c r="B46" s="118" t="s">
        <v>82</v>
      </c>
      <c r="C46" s="9">
        <v>65</v>
      </c>
      <c r="D46" s="9">
        <v>22</v>
      </c>
      <c r="E46" s="10">
        <v>3.84</v>
      </c>
      <c r="F46" s="10">
        <v>652</v>
      </c>
      <c r="G46" s="38" t="s">
        <v>191</v>
      </c>
      <c r="H46" s="119">
        <v>31340276540</v>
      </c>
      <c r="I46" s="37">
        <f t="shared" si="1"/>
        <v>2504</v>
      </c>
    </row>
    <row r="47" spans="1:9" ht="21" customHeight="1">
      <c r="A47" s="8">
        <v>43</v>
      </c>
      <c r="B47" s="118" t="s">
        <v>83</v>
      </c>
      <c r="C47" s="9">
        <v>65</v>
      </c>
      <c r="D47" s="9">
        <v>22</v>
      </c>
      <c r="E47" s="10">
        <v>3.84</v>
      </c>
      <c r="F47" s="10">
        <v>365</v>
      </c>
      <c r="G47" s="38" t="s">
        <v>192</v>
      </c>
      <c r="H47" s="119">
        <v>11712163002</v>
      </c>
      <c r="I47" s="37">
        <f t="shared" si="1"/>
        <v>1402</v>
      </c>
    </row>
    <row r="48" spans="1:9" ht="21" customHeight="1">
      <c r="A48" s="8">
        <v>44</v>
      </c>
      <c r="B48" s="118" t="s">
        <v>84</v>
      </c>
      <c r="C48" s="9">
        <v>65</v>
      </c>
      <c r="D48" s="9">
        <v>22</v>
      </c>
      <c r="E48" s="10">
        <v>3.84</v>
      </c>
      <c r="F48" s="10">
        <v>256</v>
      </c>
      <c r="G48" s="38" t="s">
        <v>193</v>
      </c>
      <c r="H48" s="119">
        <v>11712195546</v>
      </c>
      <c r="I48" s="37">
        <f t="shared" si="1"/>
        <v>983</v>
      </c>
    </row>
    <row r="49" spans="1:9" ht="21" customHeight="1">
      <c r="A49" s="8">
        <v>45</v>
      </c>
      <c r="B49" s="118" t="s">
        <v>85</v>
      </c>
      <c r="C49" s="9">
        <v>65</v>
      </c>
      <c r="D49" s="9">
        <v>22</v>
      </c>
      <c r="E49" s="10">
        <v>3.84</v>
      </c>
      <c r="F49" s="10">
        <v>652</v>
      </c>
      <c r="G49" s="38" t="s">
        <v>194</v>
      </c>
      <c r="H49" s="119">
        <v>11712195455</v>
      </c>
      <c r="I49" s="37">
        <f t="shared" si="1"/>
        <v>2504</v>
      </c>
    </row>
    <row r="50" spans="1:9" ht="21" customHeight="1">
      <c r="A50" s="8">
        <v>46</v>
      </c>
      <c r="B50" s="118" t="s">
        <v>86</v>
      </c>
      <c r="C50" s="9">
        <v>65</v>
      </c>
      <c r="D50" s="9">
        <v>22</v>
      </c>
      <c r="E50" s="10">
        <v>3.84</v>
      </c>
      <c r="F50" s="10">
        <v>652</v>
      </c>
      <c r="G50" s="38" t="s">
        <v>195</v>
      </c>
      <c r="H50" s="119">
        <v>11712162984</v>
      </c>
      <c r="I50" s="37">
        <f t="shared" si="1"/>
        <v>2504</v>
      </c>
    </row>
    <row r="51" spans="1:9" ht="21" customHeight="1">
      <c r="A51" s="8">
        <v>47</v>
      </c>
      <c r="B51" s="118" t="s">
        <v>87</v>
      </c>
      <c r="C51" s="9">
        <v>65</v>
      </c>
      <c r="D51" s="9">
        <v>22</v>
      </c>
      <c r="E51" s="10">
        <v>3.84</v>
      </c>
      <c r="F51" s="10">
        <v>6523</v>
      </c>
      <c r="G51" s="38" t="s">
        <v>196</v>
      </c>
      <c r="H51" s="119">
        <v>11712195217</v>
      </c>
      <c r="I51" s="37">
        <f t="shared" si="1"/>
        <v>25048</v>
      </c>
    </row>
    <row r="52" spans="1:9" ht="21" customHeight="1">
      <c r="A52" s="8">
        <v>48</v>
      </c>
      <c r="B52" s="118" t="s">
        <v>88</v>
      </c>
      <c r="C52" s="9">
        <v>65</v>
      </c>
      <c r="D52" s="9">
        <v>22</v>
      </c>
      <c r="E52" s="10">
        <v>3.84</v>
      </c>
      <c r="F52" s="10">
        <v>6552</v>
      </c>
      <c r="G52" s="38" t="s">
        <v>197</v>
      </c>
      <c r="H52" s="119">
        <v>11712162973</v>
      </c>
      <c r="I52" s="37">
        <f t="shared" si="1"/>
        <v>25160</v>
      </c>
    </row>
    <row r="53" spans="1:9" ht="21" customHeight="1">
      <c r="A53" s="8">
        <v>49</v>
      </c>
      <c r="B53" s="118" t="s">
        <v>89</v>
      </c>
      <c r="C53" s="9">
        <v>65</v>
      </c>
      <c r="D53" s="9">
        <v>22</v>
      </c>
      <c r="E53" s="10">
        <v>3.84</v>
      </c>
      <c r="F53" s="10">
        <v>5652</v>
      </c>
      <c r="G53" s="38" t="s">
        <v>198</v>
      </c>
      <c r="H53" s="119">
        <v>11712202861</v>
      </c>
      <c r="I53" s="37">
        <f t="shared" si="1"/>
        <v>21704</v>
      </c>
    </row>
    <row r="54" spans="1:9" ht="21" customHeight="1">
      <c r="A54" s="8">
        <v>50</v>
      </c>
      <c r="B54" s="118" t="s">
        <v>90</v>
      </c>
      <c r="C54" s="9">
        <v>65</v>
      </c>
      <c r="D54" s="9">
        <v>22</v>
      </c>
      <c r="E54" s="10">
        <v>3.84</v>
      </c>
      <c r="F54" s="10">
        <v>5265</v>
      </c>
      <c r="G54" s="38" t="s">
        <v>199</v>
      </c>
      <c r="H54" s="119">
        <v>11712195182</v>
      </c>
      <c r="I54" s="37">
        <f t="shared" si="1"/>
        <v>20218</v>
      </c>
    </row>
    <row r="55" spans="1:9" ht="21" customHeight="1">
      <c r="A55" s="8">
        <v>51</v>
      </c>
      <c r="B55" s="118" t="s">
        <v>91</v>
      </c>
      <c r="C55" s="9">
        <v>65</v>
      </c>
      <c r="D55" s="9">
        <v>22</v>
      </c>
      <c r="E55" s="10">
        <v>3.84</v>
      </c>
      <c r="F55" s="10">
        <v>256</v>
      </c>
      <c r="G55" s="38" t="s">
        <v>200</v>
      </c>
      <c r="H55" s="119">
        <v>11712195251</v>
      </c>
      <c r="I55" s="37">
        <f t="shared" si="1"/>
        <v>983</v>
      </c>
    </row>
    <row r="56" spans="1:9" ht="21" customHeight="1">
      <c r="A56" s="8">
        <v>52</v>
      </c>
      <c r="B56" s="118" t="s">
        <v>92</v>
      </c>
      <c r="C56" s="9">
        <v>65</v>
      </c>
      <c r="D56" s="9">
        <v>22</v>
      </c>
      <c r="E56" s="10">
        <v>3.84</v>
      </c>
      <c r="F56" s="10">
        <v>652</v>
      </c>
      <c r="G56" s="38" t="s">
        <v>201</v>
      </c>
      <c r="H56" s="119">
        <v>11712195193</v>
      </c>
      <c r="I56" s="37">
        <f t="shared" si="1"/>
        <v>2504</v>
      </c>
    </row>
    <row r="57" spans="1:9" ht="21" customHeight="1">
      <c r="A57" s="8">
        <v>53</v>
      </c>
      <c r="B57" s="118" t="s">
        <v>93</v>
      </c>
      <c r="C57" s="9">
        <v>65</v>
      </c>
      <c r="D57" s="9">
        <v>22</v>
      </c>
      <c r="E57" s="10">
        <v>3.84</v>
      </c>
      <c r="F57" s="10">
        <v>365</v>
      </c>
      <c r="G57" s="38" t="s">
        <v>202</v>
      </c>
      <c r="H57" s="119">
        <v>11712195513</v>
      </c>
      <c r="I57" s="37">
        <f t="shared" si="1"/>
        <v>1402</v>
      </c>
    </row>
    <row r="58" spans="1:9" ht="21" customHeight="1">
      <c r="A58" s="8">
        <v>54</v>
      </c>
      <c r="B58" s="118" t="s">
        <v>94</v>
      </c>
      <c r="C58" s="9">
        <v>65</v>
      </c>
      <c r="D58" s="9">
        <v>22</v>
      </c>
      <c r="E58" s="10">
        <v>3.84</v>
      </c>
      <c r="F58" s="10">
        <v>256</v>
      </c>
      <c r="G58" s="38" t="s">
        <v>196</v>
      </c>
      <c r="H58" s="119">
        <v>11712195217</v>
      </c>
      <c r="I58" s="37">
        <f t="shared" si="1"/>
        <v>983</v>
      </c>
    </row>
    <row r="59" spans="1:9" ht="21" customHeight="1">
      <c r="A59" s="8">
        <v>55</v>
      </c>
      <c r="B59" s="118" t="s">
        <v>95</v>
      </c>
      <c r="C59" s="9">
        <v>65</v>
      </c>
      <c r="D59" s="9">
        <v>22</v>
      </c>
      <c r="E59" s="10">
        <v>3.84</v>
      </c>
      <c r="F59" s="10">
        <v>652</v>
      </c>
      <c r="G59" s="38" t="s">
        <v>203</v>
      </c>
      <c r="H59" s="119">
        <v>11712195513</v>
      </c>
      <c r="I59" s="37">
        <f t="shared" si="1"/>
        <v>2504</v>
      </c>
    </row>
    <row r="60" spans="1:9" ht="21" customHeight="1">
      <c r="A60" s="8">
        <v>56</v>
      </c>
      <c r="B60" s="118" t="s">
        <v>96</v>
      </c>
      <c r="C60" s="9">
        <v>65</v>
      </c>
      <c r="D60" s="9">
        <v>22</v>
      </c>
      <c r="E60" s="10">
        <v>3.84</v>
      </c>
      <c r="F60" s="10">
        <v>652</v>
      </c>
      <c r="G60" s="38" t="s">
        <v>204</v>
      </c>
      <c r="H60" s="119">
        <v>30918612227</v>
      </c>
      <c r="I60" s="37">
        <f t="shared" si="1"/>
        <v>2504</v>
      </c>
    </row>
    <row r="61" spans="1:9" ht="21" customHeight="1">
      <c r="A61" s="8">
        <v>57</v>
      </c>
      <c r="B61" s="118" t="s">
        <v>97</v>
      </c>
      <c r="C61" s="9">
        <v>65</v>
      </c>
      <c r="D61" s="9">
        <v>22</v>
      </c>
      <c r="E61" s="10">
        <v>3.84</v>
      </c>
      <c r="F61" s="10">
        <v>6523</v>
      </c>
      <c r="G61" s="38" t="s">
        <v>205</v>
      </c>
      <c r="H61" s="119">
        <v>11712163013</v>
      </c>
      <c r="I61" s="37">
        <f t="shared" si="1"/>
        <v>25048</v>
      </c>
    </row>
    <row r="62" spans="1:9" ht="21" customHeight="1">
      <c r="A62" s="8">
        <v>58</v>
      </c>
      <c r="B62" s="118" t="s">
        <v>98</v>
      </c>
      <c r="C62" s="9">
        <v>65</v>
      </c>
      <c r="D62" s="9">
        <v>22</v>
      </c>
      <c r="E62" s="10">
        <v>3.84</v>
      </c>
      <c r="F62" s="10">
        <v>6552</v>
      </c>
      <c r="G62" s="38" t="s">
        <v>202</v>
      </c>
      <c r="H62" s="119">
        <v>30560329646</v>
      </c>
      <c r="I62" s="37">
        <f t="shared" si="1"/>
        <v>25160</v>
      </c>
    </row>
    <row r="63" spans="1:9" ht="21" customHeight="1">
      <c r="A63" s="8">
        <v>59</v>
      </c>
      <c r="B63" s="118" t="s">
        <v>99</v>
      </c>
      <c r="C63" s="9">
        <v>65</v>
      </c>
      <c r="D63" s="9">
        <v>22</v>
      </c>
      <c r="E63" s="10">
        <v>3.84</v>
      </c>
      <c r="F63" s="10">
        <v>5652</v>
      </c>
      <c r="G63" s="38" t="s">
        <v>206</v>
      </c>
      <c r="H63" s="119">
        <v>11712195046</v>
      </c>
      <c r="I63" s="37">
        <f t="shared" si="1"/>
        <v>21704</v>
      </c>
    </row>
    <row r="64" spans="1:9" ht="21" customHeight="1">
      <c r="A64" s="8">
        <v>60</v>
      </c>
      <c r="B64" s="118" t="s">
        <v>100</v>
      </c>
      <c r="C64" s="9">
        <v>65</v>
      </c>
      <c r="D64" s="9">
        <v>22</v>
      </c>
      <c r="E64" s="10">
        <v>3.84</v>
      </c>
      <c r="F64" s="10">
        <v>5265</v>
      </c>
      <c r="G64" s="38" t="s">
        <v>207</v>
      </c>
      <c r="H64" s="119">
        <v>11712195046</v>
      </c>
      <c r="I64" s="37">
        <f t="shared" si="1"/>
        <v>20218</v>
      </c>
    </row>
    <row r="65" spans="1:9" ht="21" customHeight="1">
      <c r="A65" s="8">
        <v>61</v>
      </c>
      <c r="B65" s="118" t="s">
        <v>101</v>
      </c>
      <c r="C65" s="9">
        <v>65</v>
      </c>
      <c r="D65" s="9">
        <v>22</v>
      </c>
      <c r="E65" s="10">
        <v>3.84</v>
      </c>
      <c r="F65" s="10">
        <v>256</v>
      </c>
      <c r="G65" s="38" t="s">
        <v>208</v>
      </c>
      <c r="H65" s="119">
        <v>11712196301</v>
      </c>
      <c r="I65" s="37">
        <f t="shared" si="1"/>
        <v>983</v>
      </c>
    </row>
    <row r="66" spans="1:9" ht="21" customHeight="1">
      <c r="A66" s="8">
        <v>62</v>
      </c>
      <c r="B66" s="118" t="s">
        <v>102</v>
      </c>
      <c r="C66" s="9">
        <v>65</v>
      </c>
      <c r="D66" s="9">
        <v>22</v>
      </c>
      <c r="E66" s="10">
        <v>3.84</v>
      </c>
      <c r="F66" s="10">
        <v>652</v>
      </c>
      <c r="G66" s="38" t="s">
        <v>209</v>
      </c>
      <c r="H66" s="119">
        <v>11712143020</v>
      </c>
      <c r="I66" s="37">
        <f t="shared" si="1"/>
        <v>2504</v>
      </c>
    </row>
    <row r="67" spans="1:9" ht="21" customHeight="1">
      <c r="A67" s="8">
        <v>63</v>
      </c>
      <c r="B67" s="33" t="s">
        <v>41</v>
      </c>
      <c r="C67" s="9">
        <v>65</v>
      </c>
      <c r="D67" s="9">
        <v>22</v>
      </c>
      <c r="E67" s="10">
        <v>3.84</v>
      </c>
      <c r="F67" s="10">
        <v>365</v>
      </c>
      <c r="G67" s="38" t="s">
        <v>153</v>
      </c>
      <c r="H67" s="119">
        <v>30887305012</v>
      </c>
      <c r="I67" s="37">
        <f t="shared" si="1"/>
        <v>1402</v>
      </c>
    </row>
    <row r="68" spans="1:9" ht="21" customHeight="1">
      <c r="A68" s="8">
        <v>64</v>
      </c>
      <c r="B68" s="34" t="s">
        <v>42</v>
      </c>
      <c r="C68" s="9">
        <v>65</v>
      </c>
      <c r="D68" s="9">
        <v>22</v>
      </c>
      <c r="E68" s="10">
        <v>3.84</v>
      </c>
      <c r="F68" s="10">
        <v>256</v>
      </c>
      <c r="G68" s="38" t="s">
        <v>154</v>
      </c>
      <c r="H68" s="119">
        <v>11712203547</v>
      </c>
      <c r="I68" s="37">
        <f t="shared" si="1"/>
        <v>983</v>
      </c>
    </row>
    <row r="69" spans="1:9" ht="21" customHeight="1">
      <c r="A69" s="8">
        <v>65</v>
      </c>
      <c r="B69" s="34" t="s">
        <v>43</v>
      </c>
      <c r="C69" s="9">
        <v>65</v>
      </c>
      <c r="D69" s="9">
        <v>22</v>
      </c>
      <c r="E69" s="10">
        <v>3.84</v>
      </c>
      <c r="F69" s="10">
        <v>652</v>
      </c>
      <c r="G69" s="38" t="s">
        <v>155</v>
      </c>
      <c r="H69" s="119">
        <v>30657488600</v>
      </c>
      <c r="I69" s="37">
        <f t="shared" si="1"/>
        <v>2504</v>
      </c>
    </row>
    <row r="70" spans="1:9" ht="21" customHeight="1">
      <c r="A70" s="8">
        <v>66</v>
      </c>
      <c r="B70" s="34" t="s">
        <v>44</v>
      </c>
      <c r="C70" s="9">
        <v>65</v>
      </c>
      <c r="D70" s="9">
        <v>22</v>
      </c>
      <c r="E70" s="10">
        <v>3.84</v>
      </c>
      <c r="F70" s="10">
        <v>652</v>
      </c>
      <c r="G70" s="38" t="s">
        <v>156</v>
      </c>
      <c r="H70" s="119">
        <v>11712203536</v>
      </c>
      <c r="I70" s="37">
        <f t="shared" si="1"/>
        <v>2504</v>
      </c>
    </row>
    <row r="71" spans="1:9" ht="21" customHeight="1">
      <c r="A71" s="8">
        <v>67</v>
      </c>
      <c r="B71" s="34" t="s">
        <v>45</v>
      </c>
      <c r="C71" s="9">
        <v>65</v>
      </c>
      <c r="D71" s="9">
        <v>22</v>
      </c>
      <c r="E71" s="10">
        <v>3.84</v>
      </c>
      <c r="F71" s="10">
        <v>6523</v>
      </c>
      <c r="G71" s="38" t="s">
        <v>157</v>
      </c>
      <c r="H71" s="119">
        <v>11712204494</v>
      </c>
      <c r="I71" s="37">
        <f t="shared" si="1"/>
        <v>25048</v>
      </c>
    </row>
    <row r="72" spans="1:9" ht="21" customHeight="1">
      <c r="A72" s="8">
        <v>68</v>
      </c>
      <c r="B72" s="34" t="s">
        <v>46</v>
      </c>
      <c r="C72" s="9">
        <v>65</v>
      </c>
      <c r="D72" s="9">
        <v>22</v>
      </c>
      <c r="E72" s="10">
        <v>3.84</v>
      </c>
      <c r="F72" s="10">
        <v>6552</v>
      </c>
      <c r="G72" s="38" t="s">
        <v>158</v>
      </c>
      <c r="H72" s="119">
        <v>30589008029</v>
      </c>
      <c r="I72" s="37">
        <f t="shared" si="1"/>
        <v>25160</v>
      </c>
    </row>
    <row r="73" spans="1:9" ht="21" customHeight="1">
      <c r="A73" s="8">
        <v>69</v>
      </c>
      <c r="B73" s="34" t="s">
        <v>47</v>
      </c>
      <c r="C73" s="9">
        <v>65</v>
      </c>
      <c r="D73" s="9">
        <v>22</v>
      </c>
      <c r="E73" s="10">
        <v>3.84</v>
      </c>
      <c r="F73" s="10">
        <v>5652</v>
      </c>
      <c r="G73" s="38" t="s">
        <v>159</v>
      </c>
      <c r="H73" s="119">
        <v>11712204018</v>
      </c>
      <c r="I73" s="37">
        <f t="shared" si="1"/>
        <v>21704</v>
      </c>
    </row>
    <row r="74" spans="1:9" ht="21" customHeight="1">
      <c r="A74" s="8">
        <v>70</v>
      </c>
      <c r="B74" s="34" t="s">
        <v>48</v>
      </c>
      <c r="C74" s="9">
        <v>65</v>
      </c>
      <c r="D74" s="9">
        <v>22</v>
      </c>
      <c r="E74" s="10">
        <v>3.84</v>
      </c>
      <c r="F74" s="10">
        <v>5265</v>
      </c>
      <c r="G74" s="39" t="s">
        <v>160</v>
      </c>
      <c r="H74" s="120">
        <v>30821073788</v>
      </c>
      <c r="I74" s="37">
        <f t="shared" si="1"/>
        <v>20218</v>
      </c>
    </row>
    <row r="75" spans="1:9" ht="21" customHeight="1">
      <c r="A75" s="8">
        <v>71</v>
      </c>
      <c r="B75" s="34" t="s">
        <v>49</v>
      </c>
      <c r="C75" s="9">
        <v>65</v>
      </c>
      <c r="D75" s="9">
        <v>22</v>
      </c>
      <c r="E75" s="10">
        <v>3.84</v>
      </c>
      <c r="F75" s="10">
        <v>256</v>
      </c>
      <c r="G75" s="38" t="s">
        <v>161</v>
      </c>
      <c r="H75" s="119">
        <v>30702230014</v>
      </c>
      <c r="I75" s="37">
        <f t="shared" si="1"/>
        <v>983</v>
      </c>
    </row>
    <row r="76" spans="1:9" ht="21" customHeight="1">
      <c r="A76" s="8">
        <v>72</v>
      </c>
      <c r="B76" s="34" t="s">
        <v>50</v>
      </c>
      <c r="C76" s="9">
        <v>65</v>
      </c>
      <c r="D76" s="9">
        <v>22</v>
      </c>
      <c r="E76" s="10">
        <v>3.84</v>
      </c>
      <c r="F76" s="10">
        <v>652</v>
      </c>
      <c r="G76" s="38" t="s">
        <v>162</v>
      </c>
      <c r="H76" s="119">
        <v>11712163182</v>
      </c>
      <c r="I76" s="37">
        <f t="shared" si="1"/>
        <v>2504</v>
      </c>
    </row>
    <row r="77" spans="1:9" ht="21" customHeight="1">
      <c r="A77" s="8">
        <v>73</v>
      </c>
      <c r="B77" s="34" t="s">
        <v>51</v>
      </c>
      <c r="C77" s="9">
        <v>65</v>
      </c>
      <c r="D77" s="9">
        <v>22</v>
      </c>
      <c r="E77" s="10">
        <v>3.84</v>
      </c>
      <c r="F77" s="10">
        <v>365</v>
      </c>
      <c r="G77" s="38" t="s">
        <v>163</v>
      </c>
      <c r="H77" s="119">
        <v>11712163160</v>
      </c>
      <c r="I77" s="37">
        <f t="shared" si="1"/>
        <v>1402</v>
      </c>
    </row>
    <row r="78" spans="1:9" ht="21" customHeight="1">
      <c r="A78" s="8">
        <v>74</v>
      </c>
      <c r="B78" s="34" t="s">
        <v>52</v>
      </c>
      <c r="C78" s="9">
        <v>65</v>
      </c>
      <c r="D78" s="9">
        <v>22</v>
      </c>
      <c r="E78" s="10">
        <v>3.84</v>
      </c>
      <c r="F78" s="10">
        <v>256</v>
      </c>
      <c r="G78" s="38" t="s">
        <v>164</v>
      </c>
      <c r="H78" s="119">
        <v>11712163228</v>
      </c>
      <c r="I78" s="37">
        <f t="shared" si="1"/>
        <v>983</v>
      </c>
    </row>
    <row r="79" spans="1:9" ht="21" customHeight="1">
      <c r="A79" s="8">
        <v>75</v>
      </c>
      <c r="B79" s="34" t="s">
        <v>53</v>
      </c>
      <c r="C79" s="9">
        <v>65</v>
      </c>
      <c r="D79" s="9">
        <v>22</v>
      </c>
      <c r="E79" s="10">
        <v>3.84</v>
      </c>
      <c r="F79" s="10">
        <v>652</v>
      </c>
      <c r="G79" s="38" t="s">
        <v>165</v>
      </c>
      <c r="H79" s="121">
        <v>11712163807</v>
      </c>
      <c r="I79" s="37">
        <f t="shared" si="1"/>
        <v>2504</v>
      </c>
    </row>
    <row r="80" spans="1:9" ht="21" customHeight="1">
      <c r="A80" s="8">
        <v>76</v>
      </c>
      <c r="B80" s="34" t="s">
        <v>54</v>
      </c>
      <c r="C80" s="9">
        <v>65</v>
      </c>
      <c r="D80" s="9">
        <v>22</v>
      </c>
      <c r="E80" s="10">
        <v>3.84</v>
      </c>
      <c r="F80" s="10">
        <v>652</v>
      </c>
      <c r="G80" s="40" t="s">
        <v>166</v>
      </c>
      <c r="H80" s="122">
        <v>30442465450</v>
      </c>
      <c r="I80" s="37">
        <f t="shared" si="1"/>
        <v>2504</v>
      </c>
    </row>
    <row r="81" spans="1:9" ht="21" customHeight="1">
      <c r="A81" s="8">
        <v>77</v>
      </c>
      <c r="B81" s="34" t="s">
        <v>55</v>
      </c>
      <c r="C81" s="9">
        <v>65</v>
      </c>
      <c r="D81" s="9">
        <v>22</v>
      </c>
      <c r="E81" s="10">
        <v>3.84</v>
      </c>
      <c r="F81" s="10">
        <v>6523</v>
      </c>
      <c r="G81" s="40" t="s">
        <v>167</v>
      </c>
      <c r="H81" s="122">
        <v>30544697917</v>
      </c>
      <c r="I81" s="37">
        <f t="shared" si="1"/>
        <v>25048</v>
      </c>
    </row>
    <row r="82" spans="1:9" ht="21" customHeight="1">
      <c r="A82" s="8">
        <v>78</v>
      </c>
      <c r="B82" s="34" t="s">
        <v>56</v>
      </c>
      <c r="C82" s="9">
        <v>65</v>
      </c>
      <c r="D82" s="9">
        <v>22</v>
      </c>
      <c r="E82" s="10">
        <v>3.84</v>
      </c>
      <c r="F82" s="10">
        <v>6552</v>
      </c>
      <c r="G82" s="38" t="s">
        <v>168</v>
      </c>
      <c r="H82" s="119">
        <v>11712163079</v>
      </c>
      <c r="I82" s="37">
        <f t="shared" si="1"/>
        <v>25160</v>
      </c>
    </row>
    <row r="83" spans="1:9" ht="21" customHeight="1">
      <c r="A83" s="8">
        <v>79</v>
      </c>
      <c r="B83" s="34" t="s">
        <v>57</v>
      </c>
      <c r="C83" s="9">
        <v>65</v>
      </c>
      <c r="D83" s="9">
        <v>22</v>
      </c>
      <c r="E83" s="10">
        <v>3.84</v>
      </c>
      <c r="F83" s="10">
        <v>5652</v>
      </c>
      <c r="G83" s="40" t="s">
        <v>169</v>
      </c>
      <c r="H83" s="122">
        <v>30368578683</v>
      </c>
      <c r="I83" s="37">
        <f t="shared" si="1"/>
        <v>21704</v>
      </c>
    </row>
    <row r="84" spans="1:9" ht="21" customHeight="1">
      <c r="A84" s="8">
        <v>80</v>
      </c>
      <c r="B84" s="34" t="s">
        <v>58</v>
      </c>
      <c r="C84" s="9">
        <v>65</v>
      </c>
      <c r="D84" s="9">
        <v>22</v>
      </c>
      <c r="E84" s="10">
        <v>3.84</v>
      </c>
      <c r="F84" s="10">
        <v>5265</v>
      </c>
      <c r="G84" s="40" t="s">
        <v>170</v>
      </c>
      <c r="H84" s="123">
        <v>30504649289</v>
      </c>
      <c r="I84" s="37">
        <f t="shared" si="1"/>
        <v>20218</v>
      </c>
    </row>
    <row r="85" spans="1:9" ht="21" customHeight="1">
      <c r="A85" s="8">
        <v>81</v>
      </c>
      <c r="B85" s="34" t="s">
        <v>59</v>
      </c>
      <c r="C85" s="9">
        <v>65</v>
      </c>
      <c r="D85" s="9">
        <v>22</v>
      </c>
      <c r="E85" s="10">
        <v>3.84</v>
      </c>
      <c r="F85" s="10">
        <v>256</v>
      </c>
      <c r="G85" s="40" t="s">
        <v>171</v>
      </c>
      <c r="H85" s="123">
        <v>30452411901</v>
      </c>
      <c r="I85" s="37">
        <f t="shared" si="1"/>
        <v>983</v>
      </c>
    </row>
    <row r="86" spans="1:9" ht="21" customHeight="1">
      <c r="A86" s="8">
        <v>82</v>
      </c>
      <c r="B86" s="34" t="s">
        <v>60</v>
      </c>
      <c r="C86" s="9">
        <v>65</v>
      </c>
      <c r="D86" s="9">
        <v>22</v>
      </c>
      <c r="E86" s="10">
        <v>3.84</v>
      </c>
      <c r="F86" s="10">
        <v>652</v>
      </c>
      <c r="G86" s="38" t="s">
        <v>172</v>
      </c>
      <c r="H86" s="119">
        <v>11712204608</v>
      </c>
      <c r="I86" s="37">
        <f t="shared" si="1"/>
        <v>2504</v>
      </c>
    </row>
    <row r="87" spans="1:9" ht="21" customHeight="1">
      <c r="A87" s="8">
        <v>83</v>
      </c>
      <c r="B87" s="34" t="s">
        <v>61</v>
      </c>
      <c r="C87" s="9">
        <v>65</v>
      </c>
      <c r="D87" s="9">
        <v>22</v>
      </c>
      <c r="E87" s="10">
        <v>3.84</v>
      </c>
      <c r="F87" s="10">
        <v>365</v>
      </c>
      <c r="G87" s="38" t="s">
        <v>173</v>
      </c>
      <c r="H87" s="119">
        <v>30589014055</v>
      </c>
      <c r="I87" s="37">
        <f t="shared" si="1"/>
        <v>1402</v>
      </c>
    </row>
    <row r="88" spans="1:9" ht="21" customHeight="1">
      <c r="A88" s="8">
        <v>84</v>
      </c>
      <c r="B88" s="116" t="s">
        <v>62</v>
      </c>
      <c r="C88" s="9">
        <v>65</v>
      </c>
      <c r="D88" s="9">
        <v>22</v>
      </c>
      <c r="E88" s="10">
        <v>3.84</v>
      </c>
      <c r="F88" s="10">
        <v>256</v>
      </c>
      <c r="G88" s="38" t="s">
        <v>174</v>
      </c>
      <c r="H88" s="119">
        <v>11712204325</v>
      </c>
      <c r="I88" s="37">
        <f t="shared" si="1"/>
        <v>983</v>
      </c>
    </row>
    <row r="89" spans="1:9" ht="21" customHeight="1">
      <c r="A89" s="8">
        <v>85</v>
      </c>
      <c r="B89" s="34" t="s">
        <v>63</v>
      </c>
      <c r="C89" s="9">
        <v>65</v>
      </c>
      <c r="D89" s="9">
        <v>22</v>
      </c>
      <c r="E89" s="10">
        <v>3.84</v>
      </c>
      <c r="F89" s="10">
        <v>652</v>
      </c>
      <c r="G89" s="40" t="s">
        <v>175</v>
      </c>
      <c r="H89" s="123">
        <v>30445129129</v>
      </c>
      <c r="I89" s="37">
        <f t="shared" si="1"/>
        <v>2504</v>
      </c>
    </row>
    <row r="90" spans="1:9" ht="21" customHeight="1">
      <c r="A90" s="8">
        <v>86</v>
      </c>
      <c r="B90" s="34" t="s">
        <v>64</v>
      </c>
      <c r="C90" s="9">
        <v>65</v>
      </c>
      <c r="D90" s="9">
        <v>22</v>
      </c>
      <c r="E90" s="10">
        <v>3.84</v>
      </c>
      <c r="F90" s="10">
        <v>652</v>
      </c>
      <c r="G90" s="40" t="s">
        <v>176</v>
      </c>
      <c r="H90" s="122">
        <v>30492196452</v>
      </c>
      <c r="I90" s="37">
        <f t="shared" si="1"/>
        <v>2504</v>
      </c>
    </row>
    <row r="91" spans="1:9" ht="21" customHeight="1">
      <c r="A91" s="8">
        <v>87</v>
      </c>
      <c r="B91" s="34" t="s">
        <v>65</v>
      </c>
      <c r="C91" s="9">
        <v>65</v>
      </c>
      <c r="D91" s="9">
        <v>22</v>
      </c>
      <c r="E91" s="10">
        <v>3.84</v>
      </c>
      <c r="F91" s="10"/>
      <c r="G91" s="38" t="s">
        <v>177</v>
      </c>
      <c r="H91" s="119">
        <v>11712163502</v>
      </c>
      <c r="I91" s="37">
        <f t="shared" si="1"/>
        <v>0</v>
      </c>
    </row>
    <row r="92" spans="1:9" ht="21" customHeight="1">
      <c r="A92" s="8">
        <v>88</v>
      </c>
      <c r="B92" s="34" t="s">
        <v>66</v>
      </c>
      <c r="C92" s="9">
        <v>65</v>
      </c>
      <c r="D92" s="9">
        <v>22</v>
      </c>
      <c r="E92" s="10">
        <v>3.84</v>
      </c>
      <c r="F92" s="10"/>
      <c r="G92" s="38" t="s">
        <v>178</v>
      </c>
      <c r="H92" s="119">
        <v>11712206297</v>
      </c>
      <c r="I92" s="37">
        <f t="shared" si="1"/>
        <v>0</v>
      </c>
    </row>
    <row r="93" spans="1:9" ht="21" customHeight="1">
      <c r="A93" s="8">
        <v>89</v>
      </c>
      <c r="B93" s="34" t="s">
        <v>67</v>
      </c>
      <c r="C93" s="9">
        <v>65</v>
      </c>
      <c r="D93" s="9">
        <v>22</v>
      </c>
      <c r="E93" s="10">
        <v>3.84</v>
      </c>
      <c r="F93" s="10"/>
      <c r="G93" s="38" t="s">
        <v>179</v>
      </c>
      <c r="H93" s="119">
        <v>11712198739</v>
      </c>
      <c r="I93" s="37">
        <f t="shared" si="1"/>
        <v>0</v>
      </c>
    </row>
    <row r="94" spans="1:9" ht="21" customHeight="1">
      <c r="A94" s="8">
        <v>90</v>
      </c>
      <c r="B94" s="34" t="s">
        <v>68</v>
      </c>
      <c r="C94" s="9">
        <v>65</v>
      </c>
      <c r="D94" s="9">
        <v>22</v>
      </c>
      <c r="E94" s="10">
        <v>3.84</v>
      </c>
      <c r="F94" s="10"/>
      <c r="G94" s="38" t="s">
        <v>180</v>
      </c>
      <c r="H94" s="119">
        <v>11712163262</v>
      </c>
      <c r="I94" s="37">
        <f t="shared" si="1"/>
        <v>0</v>
      </c>
    </row>
    <row r="95" spans="1:9" ht="21" customHeight="1">
      <c r="A95" s="8">
        <v>91</v>
      </c>
      <c r="B95" s="34" t="s">
        <v>69</v>
      </c>
      <c r="C95" s="9">
        <v>65</v>
      </c>
      <c r="D95" s="9">
        <v>22</v>
      </c>
      <c r="E95" s="10">
        <v>3.84</v>
      </c>
      <c r="F95" s="10"/>
      <c r="G95" s="38" t="s">
        <v>181</v>
      </c>
      <c r="H95" s="119">
        <v>30660009688</v>
      </c>
      <c r="I95" s="37">
        <f t="shared" si="1"/>
        <v>0</v>
      </c>
    </row>
    <row r="96" spans="1:9" ht="21" customHeight="1">
      <c r="A96" s="8">
        <v>92</v>
      </c>
      <c r="B96" s="34" t="s">
        <v>70</v>
      </c>
      <c r="C96" s="9">
        <v>65</v>
      </c>
      <c r="D96" s="9">
        <v>22</v>
      </c>
      <c r="E96" s="10">
        <v>3.84</v>
      </c>
      <c r="F96" s="10"/>
      <c r="G96" s="40" t="s">
        <v>182</v>
      </c>
      <c r="H96" s="122">
        <v>30544697815</v>
      </c>
      <c r="I96" s="37">
        <f t="shared" si="1"/>
        <v>0</v>
      </c>
    </row>
    <row r="97" spans="1:9" ht="21" customHeight="1">
      <c r="A97" s="8">
        <v>93</v>
      </c>
      <c r="B97" s="34" t="s">
        <v>71</v>
      </c>
      <c r="C97" s="9">
        <v>65</v>
      </c>
      <c r="D97" s="9">
        <v>22</v>
      </c>
      <c r="E97" s="10">
        <v>3.84</v>
      </c>
      <c r="F97" s="10"/>
      <c r="G97" s="38" t="s">
        <v>183</v>
      </c>
      <c r="H97" s="119">
        <v>11712163115</v>
      </c>
      <c r="I97" s="37">
        <f t="shared" si="1"/>
        <v>0</v>
      </c>
    </row>
    <row r="98" spans="1:9" ht="21" customHeight="1">
      <c r="A98" s="8">
        <v>94</v>
      </c>
      <c r="B98" s="34" t="s">
        <v>72</v>
      </c>
      <c r="C98" s="9">
        <v>65</v>
      </c>
      <c r="D98" s="9">
        <v>22</v>
      </c>
      <c r="E98" s="10">
        <v>3.84</v>
      </c>
      <c r="F98" s="10"/>
      <c r="G98" s="38" t="s">
        <v>184</v>
      </c>
      <c r="H98" s="119">
        <v>11712163240</v>
      </c>
      <c r="I98" s="37">
        <f t="shared" si="1"/>
        <v>0</v>
      </c>
    </row>
    <row r="99" spans="1:9" ht="21" customHeight="1">
      <c r="A99" s="8">
        <v>95</v>
      </c>
      <c r="B99" s="118" t="s">
        <v>73</v>
      </c>
      <c r="C99" s="9">
        <v>65</v>
      </c>
      <c r="D99" s="9">
        <v>22</v>
      </c>
      <c r="E99" s="10">
        <v>3.84</v>
      </c>
      <c r="F99" s="10"/>
      <c r="G99" s="38" t="s">
        <v>185</v>
      </c>
      <c r="H99" s="119">
        <v>11712162951</v>
      </c>
      <c r="I99" s="37">
        <f t="shared" si="1"/>
        <v>0</v>
      </c>
    </row>
    <row r="100" spans="1:9" ht="21" customHeight="1">
      <c r="A100" s="8">
        <v>96</v>
      </c>
      <c r="B100" s="118" t="s">
        <v>74</v>
      </c>
      <c r="C100" s="9">
        <v>65</v>
      </c>
      <c r="D100" s="9">
        <v>22</v>
      </c>
      <c r="E100" s="10">
        <v>3.84</v>
      </c>
      <c r="F100" s="10"/>
      <c r="G100" s="40" t="s">
        <v>186</v>
      </c>
      <c r="H100" s="119">
        <v>11712163057</v>
      </c>
      <c r="I100" s="37">
        <f t="shared" si="1"/>
        <v>0</v>
      </c>
    </row>
    <row r="101" spans="1:9" ht="21" customHeight="1">
      <c r="A101" s="8">
        <v>97</v>
      </c>
      <c r="B101" s="118" t="s">
        <v>75</v>
      </c>
      <c r="C101" s="9">
        <v>65</v>
      </c>
      <c r="D101" s="9">
        <v>22</v>
      </c>
      <c r="E101" s="10">
        <v>3.84</v>
      </c>
      <c r="F101" s="10"/>
      <c r="G101" s="38" t="s">
        <v>187</v>
      </c>
      <c r="H101" s="119">
        <v>11712195524</v>
      </c>
      <c r="I101" s="37">
        <f t="shared" si="1"/>
        <v>0</v>
      </c>
    </row>
    <row r="102" spans="1:9" ht="21" customHeight="1">
      <c r="A102" s="8">
        <v>98</v>
      </c>
      <c r="B102" s="118" t="s">
        <v>76</v>
      </c>
      <c r="C102" s="9">
        <v>65</v>
      </c>
      <c r="D102" s="9">
        <v>22</v>
      </c>
      <c r="E102" s="10">
        <v>3.84</v>
      </c>
      <c r="F102" s="10"/>
      <c r="G102" s="38" t="s">
        <v>188</v>
      </c>
      <c r="H102" s="119">
        <v>11712195625</v>
      </c>
      <c r="I102" s="37">
        <f t="shared" si="1"/>
        <v>0</v>
      </c>
    </row>
    <row r="103" spans="1:9" ht="21" customHeight="1">
      <c r="A103" s="8">
        <v>99</v>
      </c>
      <c r="B103" s="118" t="s">
        <v>77</v>
      </c>
      <c r="C103" s="9">
        <v>65</v>
      </c>
      <c r="D103" s="9">
        <v>22</v>
      </c>
      <c r="E103" s="10">
        <v>3.84</v>
      </c>
      <c r="F103" s="10"/>
      <c r="G103" s="38" t="s">
        <v>188</v>
      </c>
      <c r="H103" s="119">
        <v>11712195625</v>
      </c>
      <c r="I103" s="37">
        <f t="shared" si="1"/>
        <v>0</v>
      </c>
    </row>
    <row r="104" spans="1:9" ht="21" customHeight="1">
      <c r="A104" s="8">
        <v>100</v>
      </c>
      <c r="B104" s="118" t="s">
        <v>78</v>
      </c>
      <c r="C104" s="9">
        <v>65</v>
      </c>
      <c r="D104" s="9">
        <v>22</v>
      </c>
      <c r="E104" s="10">
        <v>3.84</v>
      </c>
      <c r="F104" s="10"/>
      <c r="G104" s="38" t="s">
        <v>188</v>
      </c>
      <c r="H104" s="119">
        <v>11712195625</v>
      </c>
      <c r="I104" s="37">
        <f t="shared" si="1"/>
        <v>0</v>
      </c>
    </row>
    <row r="105" spans="1:9" ht="16.5" customHeight="1">
      <c r="A105" s="286" t="s">
        <v>2</v>
      </c>
      <c r="B105" s="287"/>
      <c r="C105" s="287"/>
      <c r="D105" s="287"/>
      <c r="E105" s="287"/>
      <c r="F105" s="287"/>
      <c r="G105" s="287"/>
      <c r="H105" s="288"/>
      <c r="I105" s="11">
        <f>SUM(I5:I104)</f>
        <v>834960</v>
      </c>
    </row>
    <row r="106" spans="1:9" ht="15" customHeight="1">
      <c r="A106" s="292" t="str">
        <f>CONCATENATE("(",rupees!C6,")")</f>
        <v>(Rupees  Eight Lakh Thirty four  Thousand Nine Hundred and Sixty only)</v>
      </c>
      <c r="B106" s="292"/>
      <c r="C106" s="292"/>
      <c r="D106" s="292"/>
      <c r="E106" s="292"/>
      <c r="F106" s="292"/>
      <c r="G106" s="292"/>
      <c r="H106" s="292"/>
      <c r="I106" s="292"/>
    </row>
    <row r="108" spans="1:9" ht="12.75">
      <c r="A108" s="159"/>
      <c r="B108" s="159"/>
      <c r="C108" s="159"/>
      <c r="D108" s="159"/>
      <c r="E108" s="159"/>
      <c r="F108" s="159"/>
      <c r="G108" s="159"/>
      <c r="H108" s="159"/>
      <c r="I108" s="159"/>
    </row>
    <row r="110" spans="7:9" ht="12.75">
      <c r="G110" s="289" t="str">
        <f>data!B8</f>
        <v>MANDAL EDUCATIONAL OFFICER</v>
      </c>
      <c r="H110" s="289"/>
      <c r="I110" s="289"/>
    </row>
    <row r="111" spans="7:9" ht="12.75">
      <c r="G111" s="289" t="str">
        <f>data!B9</f>
        <v>MP,RAYADURG</v>
      </c>
      <c r="H111" s="289"/>
      <c r="I111" s="289"/>
    </row>
    <row r="112" spans="7:9" ht="12.75">
      <c r="G112" s="126"/>
      <c r="H112" s="126"/>
      <c r="I112" s="126"/>
    </row>
    <row r="113" spans="7:9" ht="12.75">
      <c r="G113" s="126"/>
      <c r="H113" s="126"/>
      <c r="I113" s="126"/>
    </row>
  </sheetData>
  <sheetProtection/>
  <autoFilter ref="A4:I106"/>
  <mergeCells count="7">
    <mergeCell ref="A105:H105"/>
    <mergeCell ref="G110:I110"/>
    <mergeCell ref="G111:I111"/>
    <mergeCell ref="A1:I1"/>
    <mergeCell ref="A3:I3"/>
    <mergeCell ref="A106:I106"/>
    <mergeCell ref="A2:I2"/>
  </mergeCells>
  <printOptions/>
  <pageMargins left="0.84" right="0.58" top="0.5" bottom="0.94" header="0.5" footer="0.94"/>
  <pageSetup horizontalDpi="600" verticalDpi="600" orientation="portrait" paperSize="5" r:id="rId1"/>
</worksheet>
</file>

<file path=xl/worksheets/sheet6.xml><?xml version="1.0" encoding="utf-8"?>
<worksheet xmlns="http://schemas.openxmlformats.org/spreadsheetml/2006/main" xmlns:r="http://schemas.openxmlformats.org/officeDocument/2006/relationships">
  <sheetPr>
    <tabColor rgb="FFFF00FF"/>
  </sheetPr>
  <dimension ref="A1:R63"/>
  <sheetViews>
    <sheetView zoomScalePageLayoutView="0" workbookViewId="0" topLeftCell="A1">
      <selection activeCell="M26" sqref="M26"/>
    </sheetView>
  </sheetViews>
  <sheetFormatPr defaultColWidth="9.140625" defaultRowHeight="15"/>
  <cols>
    <col min="1" max="1" width="4.7109375" style="7" customWidth="1"/>
    <col min="2" max="2" width="19.7109375" style="7" customWidth="1"/>
    <col min="3" max="6" width="4.421875" style="7" customWidth="1"/>
    <col min="7" max="7" width="16.140625" style="7" customWidth="1"/>
    <col min="8" max="12" width="4.421875" style="7" customWidth="1"/>
    <col min="13" max="16" width="4.28125" style="7" customWidth="1"/>
    <col min="17" max="17" width="9.140625" style="7" customWidth="1"/>
    <col min="18" max="18" width="0.9921875" style="7" customWidth="1"/>
    <col min="19" max="16384" width="9.140625" style="7" customWidth="1"/>
  </cols>
  <sheetData>
    <row r="1" spans="1:17" ht="13.5" thickBot="1">
      <c r="A1" s="320" t="str">
        <f>CONCATENATE("PAYABLE AT ",data!B3,"")</f>
        <v>PAYABLE AT STO,RAYADURG</v>
      </c>
      <c r="B1" s="320"/>
      <c r="C1" s="320"/>
      <c r="D1" s="320"/>
      <c r="E1" s="320"/>
      <c r="F1" s="320"/>
      <c r="G1" s="320"/>
      <c r="H1" s="320"/>
      <c r="I1" s="320"/>
      <c r="J1" s="320"/>
      <c r="K1" s="320"/>
      <c r="L1" s="320"/>
      <c r="M1" s="320"/>
      <c r="N1" s="320"/>
      <c r="O1" s="320"/>
      <c r="P1" s="320"/>
      <c r="Q1" s="320"/>
    </row>
    <row r="2" spans="1:18" ht="24" customHeight="1">
      <c r="A2" s="46"/>
      <c r="B2" s="47"/>
      <c r="C2" s="47"/>
      <c r="D2" s="47"/>
      <c r="E2" s="47"/>
      <c r="F2" s="47"/>
      <c r="G2" s="47"/>
      <c r="H2" s="47"/>
      <c r="I2" s="47"/>
      <c r="J2" s="47"/>
      <c r="K2" s="324" t="s">
        <v>103</v>
      </c>
      <c r="L2" s="324"/>
      <c r="M2" s="324"/>
      <c r="N2" s="324"/>
      <c r="O2" s="324"/>
      <c r="P2" s="324"/>
      <c r="Q2" s="325"/>
      <c r="R2" s="86"/>
    </row>
    <row r="3" spans="1:18" ht="18.75" customHeight="1">
      <c r="A3" s="326" t="s">
        <v>104</v>
      </c>
      <c r="B3" s="327"/>
      <c r="C3" s="327"/>
      <c r="D3" s="327"/>
      <c r="E3" s="327"/>
      <c r="F3" s="327"/>
      <c r="G3" s="327"/>
      <c r="H3" s="327"/>
      <c r="I3" s="327"/>
      <c r="J3" s="327"/>
      <c r="K3" s="327"/>
      <c r="L3" s="327"/>
      <c r="M3" s="327"/>
      <c r="N3" s="327"/>
      <c r="O3" s="327"/>
      <c r="P3" s="327"/>
      <c r="Q3" s="328"/>
      <c r="R3" s="13"/>
    </row>
    <row r="4" spans="1:18" ht="15.75">
      <c r="A4" s="329" t="s">
        <v>105</v>
      </c>
      <c r="B4" s="330"/>
      <c r="C4" s="330"/>
      <c r="D4" s="330"/>
      <c r="E4" s="330"/>
      <c r="F4" s="330"/>
      <c r="G4" s="330"/>
      <c r="H4" s="330"/>
      <c r="I4" s="330"/>
      <c r="J4" s="330"/>
      <c r="K4" s="330"/>
      <c r="L4" s="330"/>
      <c r="M4" s="330"/>
      <c r="N4" s="330"/>
      <c r="O4" s="330"/>
      <c r="P4" s="330"/>
      <c r="Q4" s="331"/>
      <c r="R4" s="13"/>
    </row>
    <row r="5" spans="1:18" ht="15.75">
      <c r="A5" s="298" t="str">
        <f>rupees!C26</f>
        <v>Under Rupees Eight Lakh Thirty four  Thousand Nine Hundred and Sixty one only</v>
      </c>
      <c r="B5" s="31"/>
      <c r="C5" s="31"/>
      <c r="D5" s="31"/>
      <c r="E5" s="31"/>
      <c r="F5" s="31"/>
      <c r="G5" s="31"/>
      <c r="H5" s="31"/>
      <c r="I5" s="31"/>
      <c r="J5" s="31"/>
      <c r="K5" s="31"/>
      <c r="L5" s="31"/>
      <c r="M5" s="31"/>
      <c r="N5" s="31"/>
      <c r="O5" s="31"/>
      <c r="P5" s="31"/>
      <c r="Q5" s="48"/>
      <c r="R5" s="13"/>
    </row>
    <row r="6" spans="1:18" ht="23.25" customHeight="1">
      <c r="A6" s="298"/>
      <c r="B6" s="321" t="s">
        <v>106</v>
      </c>
      <c r="C6" s="321"/>
      <c r="D6" s="321"/>
      <c r="E6" s="321"/>
      <c r="F6" s="321"/>
      <c r="G6" s="321"/>
      <c r="H6" s="85">
        <f>data!L4</f>
        <v>0</v>
      </c>
      <c r="I6" s="85">
        <f>data!M4</f>
        <v>8</v>
      </c>
      <c r="J6" s="85">
        <f>data!N4</f>
        <v>2</v>
      </c>
      <c r="K6" s="85">
        <f>data!O4</f>
        <v>0</v>
      </c>
      <c r="L6" s="85">
        <f>data!P4</f>
        <v>1</v>
      </c>
      <c r="M6" s="85">
        <f>data!Q4</f>
        <v>1</v>
      </c>
      <c r="N6" s="44"/>
      <c r="O6" s="44"/>
      <c r="P6" s="31"/>
      <c r="Q6" s="48"/>
      <c r="R6" s="13"/>
    </row>
    <row r="7" spans="1:18" ht="13.5" thickBot="1">
      <c r="A7" s="298"/>
      <c r="B7" s="13"/>
      <c r="C7" s="13"/>
      <c r="D7" s="13"/>
      <c r="E7" s="13"/>
      <c r="F7" s="13"/>
      <c r="G7" s="13"/>
      <c r="H7" s="13"/>
      <c r="I7" s="13"/>
      <c r="J7" s="13"/>
      <c r="K7" s="13"/>
      <c r="L7" s="13"/>
      <c r="M7" s="13"/>
      <c r="N7" s="13"/>
      <c r="O7" s="13"/>
      <c r="P7" s="13"/>
      <c r="Q7" s="48"/>
      <c r="R7" s="13"/>
    </row>
    <row r="8" spans="1:18" ht="17.25" customHeight="1">
      <c r="A8" s="298"/>
      <c r="B8" s="13"/>
      <c r="C8" s="13"/>
      <c r="D8" s="13"/>
      <c r="E8" s="13"/>
      <c r="F8" s="13"/>
      <c r="G8" s="14"/>
      <c r="H8" s="88"/>
      <c r="I8" s="89"/>
      <c r="J8" s="322" t="s">
        <v>107</v>
      </c>
      <c r="K8" s="322"/>
      <c r="L8" s="322"/>
      <c r="M8" s="322"/>
      <c r="N8" s="322"/>
      <c r="O8" s="322"/>
      <c r="P8" s="323"/>
      <c r="Q8" s="48"/>
      <c r="R8" s="13"/>
    </row>
    <row r="9" spans="1:18" ht="27.75" customHeight="1">
      <c r="A9" s="298"/>
      <c r="B9" s="49" t="str">
        <f>CONCATENATE("DISTRICT  : ",data!B11:B11,"")</f>
        <v>DISTRICT  : ANANTAPUR</v>
      </c>
      <c r="C9" s="50"/>
      <c r="D9" s="13"/>
      <c r="E9" s="13"/>
      <c r="F9" s="13"/>
      <c r="G9" s="14"/>
      <c r="H9" s="90" t="s">
        <v>108</v>
      </c>
      <c r="I9" s="15" t="s">
        <v>215</v>
      </c>
      <c r="J9" s="16"/>
      <c r="K9" s="13"/>
      <c r="L9" s="13"/>
      <c r="M9" s="13"/>
      <c r="N9" s="13"/>
      <c r="O9" s="13"/>
      <c r="P9" s="48"/>
      <c r="Q9" s="48"/>
      <c r="R9" s="13"/>
    </row>
    <row r="10" spans="1:18" ht="29.25" customHeight="1">
      <c r="A10" s="298"/>
      <c r="B10" s="49" t="s">
        <v>109</v>
      </c>
      <c r="C10" s="299">
        <f>CONCATENATE("",data!L5,"")</f>
      </c>
      <c r="D10" s="299"/>
      <c r="E10" s="51" t="s">
        <v>221</v>
      </c>
      <c r="F10" s="299">
        <f>CONCATENATE("",data!L6,"")</f>
      </c>
      <c r="G10" s="299"/>
      <c r="H10" s="90" t="s">
        <v>13</v>
      </c>
      <c r="I10" s="14"/>
      <c r="J10" s="300"/>
      <c r="K10" s="300"/>
      <c r="L10" s="300"/>
      <c r="M10" s="300"/>
      <c r="N10" s="300"/>
      <c r="O10" s="300"/>
      <c r="P10" s="301"/>
      <c r="Q10" s="48"/>
      <c r="R10" s="13"/>
    </row>
    <row r="11" spans="1:18" ht="6" customHeight="1" thickBot="1">
      <c r="A11" s="298"/>
      <c r="B11" s="49"/>
      <c r="C11" s="52"/>
      <c r="D11" s="13"/>
      <c r="E11" s="13"/>
      <c r="F11" s="13"/>
      <c r="G11" s="13"/>
      <c r="H11" s="91"/>
      <c r="I11" s="92"/>
      <c r="J11" s="42"/>
      <c r="K11" s="42"/>
      <c r="L11" s="42"/>
      <c r="M11" s="42"/>
      <c r="N11" s="42"/>
      <c r="O11" s="42"/>
      <c r="P11" s="53"/>
      <c r="Q11" s="48"/>
      <c r="R11" s="13"/>
    </row>
    <row r="12" spans="1:18" ht="5.25" customHeight="1" thickBot="1">
      <c r="A12" s="298"/>
      <c r="B12" s="18"/>
      <c r="C12" s="18"/>
      <c r="D12" s="18"/>
      <c r="E12" s="18"/>
      <c r="F12" s="18"/>
      <c r="G12" s="18"/>
      <c r="H12" s="18"/>
      <c r="I12" s="18"/>
      <c r="J12" s="18"/>
      <c r="K12" s="18"/>
      <c r="L12" s="18"/>
      <c r="M12" s="18"/>
      <c r="N12" s="18"/>
      <c r="O12" s="18"/>
      <c r="P12" s="18"/>
      <c r="Q12" s="53"/>
      <c r="R12" s="13"/>
    </row>
    <row r="13" spans="1:18" ht="12.75">
      <c r="A13" s="298"/>
      <c r="B13" s="13"/>
      <c r="C13" s="13"/>
      <c r="D13" s="13"/>
      <c r="E13" s="13"/>
      <c r="F13" s="13"/>
      <c r="G13" s="13"/>
      <c r="H13" s="13"/>
      <c r="I13" s="13"/>
      <c r="J13" s="13"/>
      <c r="K13" s="13"/>
      <c r="L13" s="13"/>
      <c r="M13" s="13"/>
      <c r="N13" s="13"/>
      <c r="O13" s="13"/>
      <c r="P13" s="13"/>
      <c r="Q13" s="48"/>
      <c r="R13" s="13"/>
    </row>
    <row r="14" spans="1:18" ht="17.25" customHeight="1">
      <c r="A14" s="298"/>
      <c r="B14" s="13" t="s">
        <v>110</v>
      </c>
      <c r="C14" s="12">
        <f>data!B2</f>
        <v>1</v>
      </c>
      <c r="D14" s="12">
        <f>data!C2</f>
        <v>0</v>
      </c>
      <c r="E14" s="12">
        <f>data!D2</f>
        <v>1</v>
      </c>
      <c r="F14" s="12">
        <f>data!E2</f>
        <v>4</v>
      </c>
      <c r="G14" s="13" t="s">
        <v>34</v>
      </c>
      <c r="H14" s="20">
        <f>data!B12</f>
        <v>2</v>
      </c>
      <c r="I14" s="20">
        <f>data!C12</f>
        <v>2</v>
      </c>
      <c r="J14" s="20">
        <f>data!D12</f>
        <v>0</v>
      </c>
      <c r="K14" s="20">
        <f>data!E12</f>
        <v>2</v>
      </c>
      <c r="L14" s="43"/>
      <c r="M14" s="52" t="str">
        <f>data!F12</f>
        <v>General Education</v>
      </c>
      <c r="N14" s="52"/>
      <c r="O14" s="52"/>
      <c r="P14" s="13"/>
      <c r="Q14" s="48"/>
      <c r="R14" s="13"/>
    </row>
    <row r="15" spans="1:18" ht="17.25" customHeight="1">
      <c r="A15" s="298"/>
      <c r="B15" s="13"/>
      <c r="C15" s="13"/>
      <c r="D15" s="13"/>
      <c r="E15" s="13"/>
      <c r="F15" s="17"/>
      <c r="G15" s="13"/>
      <c r="H15" s="13"/>
      <c r="I15" s="13"/>
      <c r="J15" s="13"/>
      <c r="K15" s="13"/>
      <c r="L15" s="13"/>
      <c r="M15" s="13"/>
      <c r="N15" s="13"/>
      <c r="O15" s="13"/>
      <c r="P15" s="13"/>
      <c r="Q15" s="48"/>
      <c r="R15" s="13"/>
    </row>
    <row r="16" spans="1:18" ht="17.25" customHeight="1">
      <c r="A16" s="298"/>
      <c r="B16" s="13" t="s">
        <v>111</v>
      </c>
      <c r="C16" s="306">
        <f>data!B6</f>
        <v>10140308014</v>
      </c>
      <c r="D16" s="307"/>
      <c r="E16" s="307"/>
      <c r="F16" s="308"/>
      <c r="G16" s="13" t="s">
        <v>112</v>
      </c>
      <c r="H16" s="20">
        <f>data!D13</f>
        <v>0</v>
      </c>
      <c r="I16" s="20">
        <f>data!E13</f>
        <v>1</v>
      </c>
      <c r="J16" s="13"/>
      <c r="K16" s="13"/>
      <c r="L16" s="52"/>
      <c r="M16" s="52" t="str">
        <f>data!F13</f>
        <v>Primary Education</v>
      </c>
      <c r="N16" s="13"/>
      <c r="O16" s="13"/>
      <c r="P16" s="13"/>
      <c r="Q16" s="48"/>
      <c r="R16" s="13"/>
    </row>
    <row r="17" spans="1:18" ht="17.25" customHeight="1">
      <c r="A17" s="298"/>
      <c r="B17" s="13"/>
      <c r="C17" s="13"/>
      <c r="D17" s="13"/>
      <c r="E17" s="13"/>
      <c r="F17" s="17"/>
      <c r="G17" s="13"/>
      <c r="H17" s="13"/>
      <c r="I17" s="13"/>
      <c r="J17" s="13"/>
      <c r="K17" s="13"/>
      <c r="L17" s="13"/>
      <c r="M17" s="13"/>
      <c r="N17" s="13"/>
      <c r="O17" s="13"/>
      <c r="P17" s="13"/>
      <c r="Q17" s="48"/>
      <c r="R17" s="13"/>
    </row>
    <row r="18" spans="1:18" ht="24" customHeight="1">
      <c r="A18" s="298"/>
      <c r="B18" s="13" t="s">
        <v>33</v>
      </c>
      <c r="C18" s="315" t="str">
        <f>data!B8</f>
        <v>MANDAL EDUCATIONAL OFFICER</v>
      </c>
      <c r="D18" s="316"/>
      <c r="E18" s="316"/>
      <c r="F18" s="317"/>
      <c r="G18" s="13" t="s">
        <v>113</v>
      </c>
      <c r="H18" s="20">
        <f>data!C14</f>
        <v>8</v>
      </c>
      <c r="I18" s="20">
        <f>data!D14</f>
        <v>0</v>
      </c>
      <c r="J18" s="20">
        <f>data!E14</f>
        <v>0</v>
      </c>
      <c r="K18" s="13"/>
      <c r="L18" s="13"/>
      <c r="M18" s="52" t="str">
        <f>data!F14</f>
        <v>Other Expenditure</v>
      </c>
      <c r="N18" s="52"/>
      <c r="O18" s="52"/>
      <c r="P18" s="13"/>
      <c r="Q18" s="48"/>
      <c r="R18" s="13"/>
    </row>
    <row r="19" spans="1:18" ht="17.25" customHeight="1">
      <c r="A19" s="298"/>
      <c r="B19" s="13"/>
      <c r="C19" s="13"/>
      <c r="D19" s="13"/>
      <c r="E19" s="13"/>
      <c r="F19" s="17"/>
      <c r="G19" s="13"/>
      <c r="H19" s="13"/>
      <c r="I19" s="13"/>
      <c r="J19" s="13"/>
      <c r="K19" s="13"/>
      <c r="L19" s="13"/>
      <c r="M19" s="13"/>
      <c r="N19" s="13"/>
      <c r="O19" s="13"/>
      <c r="P19" s="13"/>
      <c r="Q19" s="48"/>
      <c r="R19" s="13"/>
    </row>
    <row r="20" spans="1:18" ht="17.25" customHeight="1">
      <c r="A20" s="298"/>
      <c r="B20" s="13" t="s">
        <v>114</v>
      </c>
      <c r="C20" s="306" t="str">
        <f>data!B9</f>
        <v>MP,RAYADURG</v>
      </c>
      <c r="D20" s="307"/>
      <c r="E20" s="307"/>
      <c r="F20" s="308"/>
      <c r="G20" s="13" t="s">
        <v>115</v>
      </c>
      <c r="H20" s="20">
        <f>data!D15</f>
        <v>0</v>
      </c>
      <c r="I20" s="20">
        <f>data!E15</f>
        <v>6</v>
      </c>
      <c r="J20" s="13"/>
      <c r="K20" s="13"/>
      <c r="L20" s="52"/>
      <c r="M20" s="52" t="str">
        <f>data!F15</f>
        <v>Normal State Plan</v>
      </c>
      <c r="N20" s="13"/>
      <c r="O20" s="13"/>
      <c r="P20" s="13"/>
      <c r="Q20" s="48"/>
      <c r="R20" s="13"/>
    </row>
    <row r="21" spans="1:18" ht="17.25" customHeight="1">
      <c r="A21" s="298"/>
      <c r="B21" s="13"/>
      <c r="C21" s="13"/>
      <c r="D21" s="13"/>
      <c r="E21" s="13"/>
      <c r="F21" s="17"/>
      <c r="G21" s="13"/>
      <c r="H21" s="13"/>
      <c r="I21" s="13"/>
      <c r="J21" s="13"/>
      <c r="K21" s="13"/>
      <c r="L21" s="13"/>
      <c r="M21" s="13"/>
      <c r="N21" s="13"/>
      <c r="O21" s="13"/>
      <c r="P21" s="13"/>
      <c r="Q21" s="48"/>
      <c r="R21" s="13"/>
    </row>
    <row r="22" spans="1:18" ht="17.25" customHeight="1">
      <c r="A22" s="298"/>
      <c r="B22" s="13" t="s">
        <v>15</v>
      </c>
      <c r="C22" s="160" t="str">
        <f>data!B4</f>
        <v>0</v>
      </c>
      <c r="D22" s="160" t="str">
        <f>data!C4</f>
        <v>9</v>
      </c>
      <c r="E22" s="160" t="str">
        <f>data!D4</f>
        <v>6</v>
      </c>
      <c r="F22" s="160" t="str">
        <f>data!E4</f>
        <v>0</v>
      </c>
      <c r="G22" s="13" t="s">
        <v>116</v>
      </c>
      <c r="H22" s="20">
        <f>data!D16</f>
        <v>3</v>
      </c>
      <c r="I22" s="20">
        <f>data!E16</f>
        <v>3</v>
      </c>
      <c r="J22" s="13"/>
      <c r="K22" s="13"/>
      <c r="L22" s="52"/>
      <c r="M22" s="52" t="str">
        <f>data!F16</f>
        <v>Nutritional Meal Programme</v>
      </c>
      <c r="N22" s="13"/>
      <c r="O22" s="13"/>
      <c r="P22" s="13"/>
      <c r="Q22" s="48"/>
      <c r="R22" s="13"/>
    </row>
    <row r="23" spans="1:18" ht="17.25" customHeight="1">
      <c r="A23" s="298"/>
      <c r="B23" s="13"/>
      <c r="C23" s="13"/>
      <c r="D23" s="13"/>
      <c r="E23" s="13"/>
      <c r="F23" s="17"/>
      <c r="G23" s="13"/>
      <c r="H23" s="13"/>
      <c r="I23" s="13"/>
      <c r="J23" s="13"/>
      <c r="K23" s="13"/>
      <c r="L23" s="13"/>
      <c r="M23" s="13"/>
      <c r="N23" s="13"/>
      <c r="O23" s="13"/>
      <c r="P23" s="13"/>
      <c r="Q23" s="48"/>
      <c r="R23" s="13"/>
    </row>
    <row r="24" spans="1:18" ht="17.25" customHeight="1">
      <c r="A24" s="298"/>
      <c r="B24" s="13" t="s">
        <v>117</v>
      </c>
      <c r="C24" s="309" t="str">
        <f>data!B5</f>
        <v>SBI,RAYADURG</v>
      </c>
      <c r="D24" s="310"/>
      <c r="E24" s="310"/>
      <c r="F24" s="311"/>
      <c r="G24" s="13" t="s">
        <v>35</v>
      </c>
      <c r="H24" s="20">
        <f>data!C17</f>
        <v>5</v>
      </c>
      <c r="I24" s="20">
        <f>data!D17</f>
        <v>0</v>
      </c>
      <c r="J24" s="20">
        <f>data!E17</f>
        <v>0</v>
      </c>
      <c r="K24" s="13"/>
      <c r="L24" s="13"/>
      <c r="M24" s="52" t="str">
        <f>data!F17</f>
        <v>Other Charges</v>
      </c>
      <c r="N24" s="52"/>
      <c r="O24" s="52"/>
      <c r="P24" s="13"/>
      <c r="Q24" s="48"/>
      <c r="R24" s="13"/>
    </row>
    <row r="25" spans="1:18" ht="12.75">
      <c r="A25" s="298"/>
      <c r="B25" s="13"/>
      <c r="C25" s="13"/>
      <c r="D25" s="13"/>
      <c r="E25" s="13"/>
      <c r="F25" s="17"/>
      <c r="G25" s="13"/>
      <c r="H25" s="13"/>
      <c r="I25" s="13"/>
      <c r="J25" s="13"/>
      <c r="K25" s="13"/>
      <c r="L25" s="13"/>
      <c r="M25" s="13"/>
      <c r="N25" s="13"/>
      <c r="O25" s="13"/>
      <c r="P25" s="13"/>
      <c r="Q25" s="48"/>
      <c r="R25" s="13"/>
    </row>
    <row r="26" spans="1:18" ht="17.25" customHeight="1">
      <c r="A26" s="298"/>
      <c r="B26" s="13"/>
      <c r="C26" s="13"/>
      <c r="D26" s="13"/>
      <c r="E26" s="13"/>
      <c r="F26" s="17"/>
      <c r="G26" s="13" t="s">
        <v>118</v>
      </c>
      <c r="H26" s="20">
        <f>data!C18</f>
        <v>5</v>
      </c>
      <c r="I26" s="20">
        <f>data!D18</f>
        <v>0</v>
      </c>
      <c r="J26" s="20">
        <f>data!E18</f>
        <v>3</v>
      </c>
      <c r="K26" s="13"/>
      <c r="L26" s="13"/>
      <c r="M26" s="52" t="str">
        <f>data!F18</f>
        <v>Other Expenditure</v>
      </c>
      <c r="N26" s="52"/>
      <c r="O26" s="52"/>
      <c r="P26" s="13"/>
      <c r="Q26" s="48"/>
      <c r="R26" s="13"/>
    </row>
    <row r="27" spans="1:18" ht="13.5" thickBot="1">
      <c r="A27" s="298"/>
      <c r="B27" s="18"/>
      <c r="C27" s="18"/>
      <c r="D27" s="18"/>
      <c r="E27" s="18"/>
      <c r="F27" s="19"/>
      <c r="G27" s="18"/>
      <c r="H27" s="18"/>
      <c r="I27" s="18"/>
      <c r="J27" s="18"/>
      <c r="K27" s="18"/>
      <c r="L27" s="18"/>
      <c r="M27" s="18"/>
      <c r="N27" s="18"/>
      <c r="O27" s="18"/>
      <c r="P27" s="18"/>
      <c r="Q27" s="53"/>
      <c r="R27" s="13"/>
    </row>
    <row r="28" spans="1:18" ht="12.75">
      <c r="A28" s="298"/>
      <c r="B28" s="13"/>
      <c r="C28" s="13"/>
      <c r="D28" s="13"/>
      <c r="E28" s="13"/>
      <c r="F28" s="13"/>
      <c r="G28" s="13"/>
      <c r="H28" s="13"/>
      <c r="I28" s="13"/>
      <c r="J28" s="13"/>
      <c r="K28" s="13"/>
      <c r="L28" s="13"/>
      <c r="M28" s="13"/>
      <c r="N28" s="13"/>
      <c r="O28" s="13"/>
      <c r="P28" s="13"/>
      <c r="Q28" s="48"/>
      <c r="R28" s="13"/>
    </row>
    <row r="29" spans="1:18" ht="21.75" customHeight="1">
      <c r="A29" s="298"/>
      <c r="B29" s="54" t="s">
        <v>119</v>
      </c>
      <c r="C29" s="20" t="s">
        <v>120</v>
      </c>
      <c r="D29" s="296" t="s">
        <v>225</v>
      </c>
      <c r="E29" s="297"/>
      <c r="F29" s="297"/>
      <c r="G29" s="297"/>
      <c r="H29" s="20" t="s">
        <v>23</v>
      </c>
      <c r="I29" s="294" t="s">
        <v>121</v>
      </c>
      <c r="J29" s="294"/>
      <c r="K29" s="294"/>
      <c r="L29" s="295"/>
      <c r="M29" s="87">
        <f>data!B12</f>
        <v>2</v>
      </c>
      <c r="N29" s="87">
        <f>data!C12</f>
        <v>2</v>
      </c>
      <c r="O29" s="87">
        <f>data!D12</f>
        <v>0</v>
      </c>
      <c r="P29" s="87">
        <f>data!E12</f>
        <v>2</v>
      </c>
      <c r="Q29" s="48"/>
      <c r="R29" s="13"/>
    </row>
    <row r="30" spans="1:18" ht="18.75" customHeight="1" thickBot="1">
      <c r="A30" s="298"/>
      <c r="B30" s="18"/>
      <c r="C30" s="18"/>
      <c r="D30" s="18"/>
      <c r="E30" s="18"/>
      <c r="F30" s="18"/>
      <c r="G30" s="18"/>
      <c r="H30" s="21"/>
      <c r="I30" s="18"/>
      <c r="J30" s="18"/>
      <c r="K30" s="18"/>
      <c r="L30" s="18"/>
      <c r="M30" s="18"/>
      <c r="N30" s="18"/>
      <c r="O30" s="18"/>
      <c r="P30" s="18"/>
      <c r="Q30" s="53"/>
      <c r="R30" s="13"/>
    </row>
    <row r="31" spans="1:18" ht="24.75" customHeight="1">
      <c r="A31" s="298"/>
      <c r="B31" s="45" t="s">
        <v>216</v>
      </c>
      <c r="C31" s="302">
        <f>BILL!I105</f>
        <v>834960</v>
      </c>
      <c r="D31" s="303"/>
      <c r="E31" s="303"/>
      <c r="F31" s="303"/>
      <c r="G31" s="45" t="s">
        <v>217</v>
      </c>
      <c r="H31" s="319" t="s">
        <v>219</v>
      </c>
      <c r="I31" s="319"/>
      <c r="J31" s="318" t="s">
        <v>218</v>
      </c>
      <c r="K31" s="318"/>
      <c r="L31" s="318"/>
      <c r="M31" s="302">
        <f>C31</f>
        <v>834960</v>
      </c>
      <c r="N31" s="303"/>
      <c r="O31" s="303"/>
      <c r="P31" s="303"/>
      <c r="Q31" s="48"/>
      <c r="R31" s="13"/>
    </row>
    <row r="32" spans="1:18" ht="4.5" customHeight="1" thickBot="1">
      <c r="A32" s="298"/>
      <c r="B32" s="18"/>
      <c r="C32" s="18"/>
      <c r="D32" s="18"/>
      <c r="E32" s="18"/>
      <c r="F32" s="18"/>
      <c r="G32" s="18"/>
      <c r="H32" s="18"/>
      <c r="I32" s="18"/>
      <c r="J32" s="18"/>
      <c r="K32" s="18"/>
      <c r="L32" s="18"/>
      <c r="M32" s="18"/>
      <c r="N32" s="18"/>
      <c r="O32" s="18"/>
      <c r="P32" s="18"/>
      <c r="Q32" s="53"/>
      <c r="R32" s="13"/>
    </row>
    <row r="33" spans="1:18" ht="12.75">
      <c r="A33" s="298"/>
      <c r="B33" s="13"/>
      <c r="C33" s="13"/>
      <c r="D33" s="13"/>
      <c r="E33" s="13"/>
      <c r="F33" s="13"/>
      <c r="G33" s="13"/>
      <c r="H33" s="13"/>
      <c r="I33" s="13"/>
      <c r="J33" s="13"/>
      <c r="K33" s="13"/>
      <c r="L33" s="13"/>
      <c r="M33" s="13"/>
      <c r="N33" s="13"/>
      <c r="O33" s="13"/>
      <c r="P33" s="13"/>
      <c r="Q33" s="48"/>
      <c r="R33" s="13"/>
    </row>
    <row r="34" spans="1:18" ht="28.5" customHeight="1">
      <c r="A34" s="298"/>
      <c r="B34" s="313" t="str">
        <f>CONCATENATE("Received Rs:",C31,"/- (In Words ",rupees!C6,")")</f>
        <v>Received Rs:834960/- (In Words Rupees  Eight Lakh Thirty four  Thousand Nine Hundred and Sixty only)</v>
      </c>
      <c r="C34" s="313"/>
      <c r="D34" s="313"/>
      <c r="E34" s="313"/>
      <c r="F34" s="313"/>
      <c r="G34" s="313"/>
      <c r="H34" s="313"/>
      <c r="I34" s="313"/>
      <c r="J34" s="313"/>
      <c r="K34" s="313"/>
      <c r="L34" s="313"/>
      <c r="M34" s="313"/>
      <c r="N34" s="313"/>
      <c r="O34" s="313"/>
      <c r="P34" s="313"/>
      <c r="Q34" s="314"/>
      <c r="R34" s="13"/>
    </row>
    <row r="35" spans="1:18" ht="12.75">
      <c r="A35" s="298"/>
      <c r="B35" s="55" t="s">
        <v>220</v>
      </c>
      <c r="C35" s="13"/>
      <c r="D35" s="13"/>
      <c r="E35" s="13"/>
      <c r="F35" s="13"/>
      <c r="G35" s="13"/>
      <c r="H35" s="13"/>
      <c r="I35" s="13"/>
      <c r="J35" s="13"/>
      <c r="K35" s="13"/>
      <c r="L35" s="13"/>
      <c r="M35" s="13"/>
      <c r="N35" s="13"/>
      <c r="O35" s="13"/>
      <c r="P35" s="13"/>
      <c r="Q35" s="48"/>
      <c r="R35" s="13"/>
    </row>
    <row r="36" spans="1:18" ht="12.75">
      <c r="A36" s="298"/>
      <c r="B36" s="13"/>
      <c r="C36" s="13"/>
      <c r="D36" s="13"/>
      <c r="E36" s="13"/>
      <c r="F36" s="13"/>
      <c r="G36" s="13"/>
      <c r="H36" s="13"/>
      <c r="I36" s="13"/>
      <c r="J36" s="13"/>
      <c r="K36" s="13"/>
      <c r="L36" s="13"/>
      <c r="M36" s="13"/>
      <c r="N36" s="13"/>
      <c r="O36" s="13"/>
      <c r="P36" s="13"/>
      <c r="Q36" s="48"/>
      <c r="R36" s="13"/>
    </row>
    <row r="37" spans="1:18" ht="12.75">
      <c r="A37" s="298"/>
      <c r="B37" s="13"/>
      <c r="C37" s="13"/>
      <c r="D37" s="13"/>
      <c r="E37" s="13"/>
      <c r="F37" s="13"/>
      <c r="G37" s="13"/>
      <c r="H37" s="13"/>
      <c r="I37" s="13"/>
      <c r="J37" s="13"/>
      <c r="K37" s="13"/>
      <c r="L37" s="13"/>
      <c r="M37" s="13"/>
      <c r="N37" s="13"/>
      <c r="O37" s="13"/>
      <c r="P37" s="13"/>
      <c r="Q37" s="48"/>
      <c r="R37" s="13"/>
    </row>
    <row r="38" spans="1:18" ht="43.5" customHeight="1" thickBot="1">
      <c r="A38" s="298"/>
      <c r="B38" s="18" t="s">
        <v>122</v>
      </c>
      <c r="C38" s="18"/>
      <c r="D38" s="18"/>
      <c r="E38" s="18"/>
      <c r="F38" s="18"/>
      <c r="G38" s="18"/>
      <c r="H38" s="18"/>
      <c r="I38" s="18"/>
      <c r="J38" s="312" t="s">
        <v>123</v>
      </c>
      <c r="K38" s="312"/>
      <c r="L38" s="312"/>
      <c r="M38" s="312"/>
      <c r="N38" s="312"/>
      <c r="O38" s="312"/>
      <c r="P38" s="312"/>
      <c r="Q38" s="53"/>
      <c r="R38" s="13"/>
    </row>
    <row r="39" spans="1:18" ht="15.75">
      <c r="A39" s="56"/>
      <c r="B39" s="304" t="s">
        <v>124</v>
      </c>
      <c r="C39" s="304"/>
      <c r="D39" s="304"/>
      <c r="E39" s="304"/>
      <c r="F39" s="304"/>
      <c r="G39" s="304"/>
      <c r="H39" s="304"/>
      <c r="I39" s="304"/>
      <c r="J39" s="304"/>
      <c r="K39" s="304"/>
      <c r="L39" s="304"/>
      <c r="M39" s="304"/>
      <c r="N39" s="304"/>
      <c r="O39" s="304"/>
      <c r="P39" s="304"/>
      <c r="Q39" s="48"/>
      <c r="R39" s="13"/>
    </row>
    <row r="40" spans="1:18" ht="12.75">
      <c r="A40" s="56"/>
      <c r="B40" s="57"/>
      <c r="C40" s="13"/>
      <c r="D40" s="13"/>
      <c r="E40" s="13"/>
      <c r="F40" s="13"/>
      <c r="G40" s="13"/>
      <c r="H40" s="13"/>
      <c r="I40" s="13"/>
      <c r="J40" s="13"/>
      <c r="K40" s="13"/>
      <c r="L40" s="13"/>
      <c r="M40" s="13"/>
      <c r="N40" s="13"/>
      <c r="O40" s="13"/>
      <c r="P40" s="13"/>
      <c r="Q40" s="48"/>
      <c r="R40" s="13"/>
    </row>
    <row r="41" spans="1:18" ht="15.75">
      <c r="A41" s="56"/>
      <c r="B41" s="58" t="s">
        <v>125</v>
      </c>
      <c r="C41" s="13"/>
      <c r="D41" s="13"/>
      <c r="E41" s="13"/>
      <c r="F41" s="13"/>
      <c r="G41" s="13"/>
      <c r="H41" s="13"/>
      <c r="I41" s="13"/>
      <c r="J41" s="13"/>
      <c r="K41" s="13"/>
      <c r="L41" s="13"/>
      <c r="M41" s="13"/>
      <c r="N41" s="13"/>
      <c r="O41" s="13"/>
      <c r="P41" s="13"/>
      <c r="Q41" s="48"/>
      <c r="R41" s="13"/>
    </row>
    <row r="42" spans="1:18" ht="15.75">
      <c r="A42" s="56"/>
      <c r="B42" s="59" t="s">
        <v>126</v>
      </c>
      <c r="C42" s="13"/>
      <c r="D42" s="13"/>
      <c r="E42" s="13"/>
      <c r="F42" s="13"/>
      <c r="G42" s="13"/>
      <c r="H42" s="13"/>
      <c r="I42" s="13"/>
      <c r="J42" s="13"/>
      <c r="K42" s="13"/>
      <c r="L42" s="13"/>
      <c r="M42" s="13"/>
      <c r="N42" s="13"/>
      <c r="O42" s="13"/>
      <c r="P42" s="13"/>
      <c r="Q42" s="48"/>
      <c r="R42" s="13"/>
    </row>
    <row r="43" spans="1:18" ht="15">
      <c r="A43" s="56"/>
      <c r="B43" s="60" t="s">
        <v>127</v>
      </c>
      <c r="C43" s="13"/>
      <c r="D43" s="13"/>
      <c r="E43" s="13"/>
      <c r="F43" s="13"/>
      <c r="G43" s="13"/>
      <c r="H43" s="13"/>
      <c r="I43" s="13"/>
      <c r="J43" s="13"/>
      <c r="K43" s="13"/>
      <c r="L43" s="13"/>
      <c r="M43" s="13"/>
      <c r="N43" s="13"/>
      <c r="O43" s="13"/>
      <c r="P43" s="13"/>
      <c r="Q43" s="48"/>
      <c r="R43" s="13"/>
    </row>
    <row r="44" spans="1:18" ht="15.75">
      <c r="A44" s="56"/>
      <c r="B44" s="59" t="s">
        <v>128</v>
      </c>
      <c r="C44" s="13"/>
      <c r="D44" s="13"/>
      <c r="E44" s="13"/>
      <c r="F44" s="13"/>
      <c r="G44" s="13"/>
      <c r="H44" s="13"/>
      <c r="I44" s="13"/>
      <c r="J44" s="13"/>
      <c r="K44" s="13"/>
      <c r="L44" s="13"/>
      <c r="M44" s="13"/>
      <c r="N44" s="13"/>
      <c r="O44" s="13"/>
      <c r="P44" s="13"/>
      <c r="Q44" s="48"/>
      <c r="R44" s="13"/>
    </row>
    <row r="45" spans="1:18" ht="18" customHeight="1">
      <c r="A45" s="56"/>
      <c r="B45" s="61"/>
      <c r="C45" s="13"/>
      <c r="D45" s="13">
        <v>1</v>
      </c>
      <c r="E45" s="13" t="s">
        <v>129</v>
      </c>
      <c r="F45" s="13"/>
      <c r="G45" s="13"/>
      <c r="H45" s="13"/>
      <c r="I45" s="13"/>
      <c r="J45" s="13"/>
      <c r="K45" s="13"/>
      <c r="L45" s="13"/>
      <c r="M45" s="13"/>
      <c r="N45" s="13"/>
      <c r="O45" s="13"/>
      <c r="P45" s="13"/>
      <c r="Q45" s="48"/>
      <c r="R45" s="13"/>
    </row>
    <row r="46" spans="1:18" ht="18" customHeight="1">
      <c r="A46" s="56"/>
      <c r="B46" s="61"/>
      <c r="C46" s="13"/>
      <c r="D46" s="13"/>
      <c r="E46" s="13" t="s">
        <v>130</v>
      </c>
      <c r="F46" s="13"/>
      <c r="G46" s="13"/>
      <c r="H46" s="13"/>
      <c r="I46" s="13"/>
      <c r="J46" s="13"/>
      <c r="K46" s="13"/>
      <c r="L46" s="13"/>
      <c r="M46" s="13"/>
      <c r="N46" s="13"/>
      <c r="O46" s="13"/>
      <c r="P46" s="13"/>
      <c r="Q46" s="48"/>
      <c r="R46" s="13"/>
    </row>
    <row r="47" spans="1:18" ht="18" customHeight="1">
      <c r="A47" s="56"/>
      <c r="B47" s="61"/>
      <c r="C47" s="13"/>
      <c r="D47" s="13">
        <v>2</v>
      </c>
      <c r="E47" s="13" t="s">
        <v>131</v>
      </c>
      <c r="F47" s="13"/>
      <c r="G47" s="13"/>
      <c r="H47" s="13"/>
      <c r="I47" s="13"/>
      <c r="J47" s="13"/>
      <c r="K47" s="13"/>
      <c r="L47" s="13"/>
      <c r="M47" s="13"/>
      <c r="N47" s="13"/>
      <c r="O47" s="13"/>
      <c r="P47" s="13"/>
      <c r="Q47" s="48"/>
      <c r="R47" s="13"/>
    </row>
    <row r="48" spans="1:18" ht="18" customHeight="1">
      <c r="A48" s="56"/>
      <c r="B48" s="61"/>
      <c r="C48" s="13"/>
      <c r="D48" s="13"/>
      <c r="E48" s="13" t="s">
        <v>132</v>
      </c>
      <c r="F48" s="13"/>
      <c r="G48" s="13"/>
      <c r="H48" s="13"/>
      <c r="I48" s="13"/>
      <c r="J48" s="13"/>
      <c r="K48" s="13"/>
      <c r="L48" s="13"/>
      <c r="M48" s="13"/>
      <c r="N48" s="13"/>
      <c r="O48" s="13"/>
      <c r="P48" s="13"/>
      <c r="Q48" s="48"/>
      <c r="R48" s="13"/>
    </row>
    <row r="49" spans="1:18" ht="15.75" customHeight="1">
      <c r="A49" s="56"/>
      <c r="B49" s="305"/>
      <c r="C49" s="13"/>
      <c r="D49" s="13"/>
      <c r="E49" s="13"/>
      <c r="F49" s="13"/>
      <c r="G49" s="13"/>
      <c r="H49" s="62" t="s">
        <v>133</v>
      </c>
      <c r="I49" s="13"/>
      <c r="J49" s="13"/>
      <c r="K49" s="13"/>
      <c r="L49" s="13"/>
      <c r="M49" s="13"/>
      <c r="N49" s="13"/>
      <c r="O49" s="13"/>
      <c r="P49" s="13"/>
      <c r="Q49" s="48"/>
      <c r="R49" s="13"/>
    </row>
    <row r="50" spans="1:18" ht="15.75" customHeight="1">
      <c r="A50" s="56"/>
      <c r="B50" s="305"/>
      <c r="C50" s="13"/>
      <c r="D50" s="13"/>
      <c r="E50" s="13"/>
      <c r="F50" s="13"/>
      <c r="G50" s="13"/>
      <c r="H50" s="13"/>
      <c r="I50" s="13"/>
      <c r="J50" s="13"/>
      <c r="K50" s="13"/>
      <c r="L50" s="13"/>
      <c r="M50" s="13"/>
      <c r="N50" s="13"/>
      <c r="O50" s="13"/>
      <c r="P50" s="52" t="s">
        <v>134</v>
      </c>
      <c r="Q50" s="48"/>
      <c r="R50" s="13"/>
    </row>
    <row r="51" spans="1:18" ht="12.75">
      <c r="A51" s="56"/>
      <c r="B51" s="305"/>
      <c r="C51" s="13"/>
      <c r="D51" s="13"/>
      <c r="E51" s="13"/>
      <c r="F51" s="13"/>
      <c r="G51" s="13"/>
      <c r="H51" s="13"/>
      <c r="I51" s="13"/>
      <c r="J51" s="13"/>
      <c r="K51" s="13"/>
      <c r="L51" s="13"/>
      <c r="M51" s="13"/>
      <c r="N51" s="13"/>
      <c r="O51" s="13"/>
      <c r="P51" s="13"/>
      <c r="Q51" s="48"/>
      <c r="R51" s="13"/>
    </row>
    <row r="52" spans="1:18" ht="12.75">
      <c r="A52" s="56"/>
      <c r="B52" s="13"/>
      <c r="C52" s="13"/>
      <c r="D52" s="13"/>
      <c r="E52" s="13"/>
      <c r="F52" s="13"/>
      <c r="G52" s="13"/>
      <c r="H52" s="13"/>
      <c r="I52" s="13"/>
      <c r="J52" s="13"/>
      <c r="K52" s="13"/>
      <c r="L52" s="13"/>
      <c r="M52" s="13"/>
      <c r="N52" s="13"/>
      <c r="O52" s="13"/>
      <c r="P52" s="13"/>
      <c r="Q52" s="48"/>
      <c r="R52" s="13"/>
    </row>
    <row r="53" spans="1:18" ht="12.75">
      <c r="A53" s="56"/>
      <c r="B53" s="13"/>
      <c r="C53" s="13"/>
      <c r="D53" s="13"/>
      <c r="E53" s="13"/>
      <c r="F53" s="13"/>
      <c r="G53" s="13"/>
      <c r="H53" s="13"/>
      <c r="I53" s="13"/>
      <c r="J53" s="13"/>
      <c r="K53" s="13"/>
      <c r="L53" s="13"/>
      <c r="M53" s="13"/>
      <c r="N53" s="13"/>
      <c r="O53" s="13"/>
      <c r="P53" s="13"/>
      <c r="Q53" s="48"/>
      <c r="R53" s="13"/>
    </row>
    <row r="54" spans="1:18" ht="12.75">
      <c r="A54" s="56"/>
      <c r="B54" s="13"/>
      <c r="C54" s="13"/>
      <c r="D54" s="13"/>
      <c r="E54" s="13"/>
      <c r="F54" s="13"/>
      <c r="G54" s="13"/>
      <c r="H54" s="13"/>
      <c r="I54" s="13"/>
      <c r="J54" s="13"/>
      <c r="K54" s="13"/>
      <c r="L54" s="13"/>
      <c r="M54" s="13"/>
      <c r="N54" s="13"/>
      <c r="O54" s="13"/>
      <c r="P54" s="13"/>
      <c r="Q54" s="48"/>
      <c r="R54" s="13"/>
    </row>
    <row r="55" spans="1:18" ht="12.75">
      <c r="A55" s="56"/>
      <c r="B55" s="13"/>
      <c r="C55" s="13"/>
      <c r="D55" s="13"/>
      <c r="E55" s="13"/>
      <c r="F55" s="13"/>
      <c r="G55" s="13"/>
      <c r="H55" s="13"/>
      <c r="I55" s="13"/>
      <c r="J55" s="13"/>
      <c r="K55" s="13"/>
      <c r="L55" s="13"/>
      <c r="M55" s="13"/>
      <c r="N55" s="13"/>
      <c r="O55" s="13"/>
      <c r="P55" s="13"/>
      <c r="Q55" s="48"/>
      <c r="R55" s="13"/>
    </row>
    <row r="56" spans="1:18" ht="12.75">
      <c r="A56" s="56"/>
      <c r="B56" s="13"/>
      <c r="C56" s="13"/>
      <c r="D56" s="13"/>
      <c r="E56" s="13"/>
      <c r="F56" s="13"/>
      <c r="G56" s="13"/>
      <c r="H56" s="13"/>
      <c r="I56" s="13"/>
      <c r="J56" s="13"/>
      <c r="K56" s="13"/>
      <c r="L56" s="13"/>
      <c r="M56" s="13"/>
      <c r="N56" s="13"/>
      <c r="O56" s="13"/>
      <c r="P56" s="13"/>
      <c r="Q56" s="48"/>
      <c r="R56" s="13"/>
    </row>
    <row r="57" spans="1:18" ht="12.75">
      <c r="A57" s="56"/>
      <c r="B57" s="13"/>
      <c r="C57" s="13"/>
      <c r="D57" s="13"/>
      <c r="E57" s="13"/>
      <c r="F57" s="13"/>
      <c r="G57" s="13"/>
      <c r="H57" s="13"/>
      <c r="I57" s="13"/>
      <c r="J57" s="13"/>
      <c r="K57" s="13"/>
      <c r="L57" s="13"/>
      <c r="M57" s="13"/>
      <c r="N57" s="13"/>
      <c r="O57" s="13"/>
      <c r="P57" s="13"/>
      <c r="Q57" s="48"/>
      <c r="R57" s="13"/>
    </row>
    <row r="58" spans="1:18" ht="12.75">
      <c r="A58" s="56"/>
      <c r="B58" s="13"/>
      <c r="C58" s="13"/>
      <c r="D58" s="13"/>
      <c r="E58" s="13"/>
      <c r="F58" s="13"/>
      <c r="G58" s="13"/>
      <c r="H58" s="13"/>
      <c r="I58" s="13"/>
      <c r="J58" s="13"/>
      <c r="K58" s="13"/>
      <c r="L58" s="13"/>
      <c r="M58" s="13"/>
      <c r="N58" s="13"/>
      <c r="O58" s="13"/>
      <c r="P58" s="13"/>
      <c r="Q58" s="48"/>
      <c r="R58" s="13"/>
    </row>
    <row r="59" spans="1:18" ht="12.75">
      <c r="A59" s="56"/>
      <c r="B59" s="13"/>
      <c r="C59" s="13"/>
      <c r="D59" s="13"/>
      <c r="E59" s="13"/>
      <c r="F59" s="13"/>
      <c r="G59" s="13"/>
      <c r="H59" s="13"/>
      <c r="I59" s="13"/>
      <c r="J59" s="13"/>
      <c r="K59" s="13"/>
      <c r="L59" s="13"/>
      <c r="M59" s="13"/>
      <c r="N59" s="13"/>
      <c r="O59" s="13"/>
      <c r="P59" s="13"/>
      <c r="Q59" s="48"/>
      <c r="R59" s="13"/>
    </row>
    <row r="60" spans="1:18" ht="12.75">
      <c r="A60" s="56"/>
      <c r="B60" s="13"/>
      <c r="C60" s="13"/>
      <c r="D60" s="13"/>
      <c r="E60" s="13"/>
      <c r="F60" s="13"/>
      <c r="G60" s="13"/>
      <c r="H60" s="13"/>
      <c r="I60" s="13"/>
      <c r="J60" s="13"/>
      <c r="K60" s="13"/>
      <c r="L60" s="13"/>
      <c r="M60" s="13"/>
      <c r="N60" s="13"/>
      <c r="O60" s="13"/>
      <c r="P60" s="13"/>
      <c r="Q60" s="48"/>
      <c r="R60" s="13"/>
    </row>
    <row r="61" spans="1:18" ht="12.75">
      <c r="A61" s="56"/>
      <c r="B61" s="13"/>
      <c r="C61" s="13"/>
      <c r="D61" s="13"/>
      <c r="E61" s="13"/>
      <c r="F61" s="13"/>
      <c r="G61" s="13"/>
      <c r="H61" s="13"/>
      <c r="I61" s="13"/>
      <c r="J61" s="13"/>
      <c r="K61" s="13"/>
      <c r="L61" s="13"/>
      <c r="M61" s="13"/>
      <c r="N61" s="13"/>
      <c r="O61" s="13"/>
      <c r="P61" s="13"/>
      <c r="Q61" s="48"/>
      <c r="R61" s="13"/>
    </row>
    <row r="62" spans="1:18" ht="12.75">
      <c r="A62" s="56"/>
      <c r="B62" s="13"/>
      <c r="C62" s="13"/>
      <c r="D62" s="13"/>
      <c r="E62" s="13"/>
      <c r="F62" s="13"/>
      <c r="G62" s="13"/>
      <c r="H62" s="13"/>
      <c r="I62" s="13"/>
      <c r="J62" s="13"/>
      <c r="K62" s="13"/>
      <c r="L62" s="13"/>
      <c r="M62" s="13"/>
      <c r="N62" s="13"/>
      <c r="O62" s="13"/>
      <c r="P62" s="13"/>
      <c r="Q62" s="48"/>
      <c r="R62" s="13"/>
    </row>
    <row r="63" spans="1:18" ht="13.5" thickBot="1">
      <c r="A63" s="63"/>
      <c r="B63" s="18"/>
      <c r="C63" s="18"/>
      <c r="D63" s="18"/>
      <c r="E63" s="18"/>
      <c r="F63" s="18"/>
      <c r="G63" s="18"/>
      <c r="H63" s="18"/>
      <c r="I63" s="18"/>
      <c r="J63" s="18"/>
      <c r="K63" s="18"/>
      <c r="L63" s="18"/>
      <c r="M63" s="18"/>
      <c r="N63" s="18"/>
      <c r="O63" s="18"/>
      <c r="P63" s="18"/>
      <c r="Q63" s="53"/>
      <c r="R63" s="13"/>
    </row>
  </sheetData>
  <sheetProtection password="D1E7" sheet="1"/>
  <mergeCells count="24">
    <mergeCell ref="A1:Q1"/>
    <mergeCell ref="B6:G6"/>
    <mergeCell ref="J8:P8"/>
    <mergeCell ref="K2:Q2"/>
    <mergeCell ref="A3:Q3"/>
    <mergeCell ref="A4:Q4"/>
    <mergeCell ref="B39:P39"/>
    <mergeCell ref="B49:B51"/>
    <mergeCell ref="C16:F16"/>
    <mergeCell ref="C24:F24"/>
    <mergeCell ref="J38:P38"/>
    <mergeCell ref="B34:Q34"/>
    <mergeCell ref="C18:F18"/>
    <mergeCell ref="C20:F20"/>
    <mergeCell ref="J31:L31"/>
    <mergeCell ref="H31:I31"/>
    <mergeCell ref="I29:L29"/>
    <mergeCell ref="D29:G29"/>
    <mergeCell ref="A5:A38"/>
    <mergeCell ref="C10:D10"/>
    <mergeCell ref="F10:G10"/>
    <mergeCell ref="J10:P10"/>
    <mergeCell ref="M31:P31"/>
    <mergeCell ref="C31:F31"/>
  </mergeCells>
  <printOptions/>
  <pageMargins left="0.75" right="0.75" top="1" bottom="1" header="0.5" footer="0.5"/>
  <pageSetup horizontalDpi="600" verticalDpi="600" orientation="portrait" paperSize="5" scale="82" r:id="rId2"/>
  <drawing r:id="rId1"/>
</worksheet>
</file>

<file path=xl/worksheets/sheet7.xml><?xml version="1.0" encoding="utf-8"?>
<worksheet xmlns="http://schemas.openxmlformats.org/spreadsheetml/2006/main" xmlns:r="http://schemas.openxmlformats.org/officeDocument/2006/relationships">
  <sheetPr>
    <tabColor rgb="FFFF00FF"/>
  </sheetPr>
  <dimension ref="A1:J57"/>
  <sheetViews>
    <sheetView zoomScalePageLayoutView="0" workbookViewId="0" topLeftCell="A1">
      <selection activeCell="D11" sqref="D11:H13"/>
    </sheetView>
  </sheetViews>
  <sheetFormatPr defaultColWidth="9.140625" defaultRowHeight="15"/>
  <cols>
    <col min="1" max="1" width="10.57421875" style="22" bestFit="1" customWidth="1"/>
    <col min="2" max="2" width="9.140625" style="22" customWidth="1"/>
    <col min="3" max="4" width="7.140625" style="22" customWidth="1"/>
    <col min="5" max="7" width="9.140625" style="22" customWidth="1"/>
    <col min="8" max="8" width="12.28125" style="22" bestFit="1" customWidth="1"/>
    <col min="9" max="9" width="16.00390625" style="22" bestFit="1" customWidth="1"/>
    <col min="10" max="16384" width="9.140625" style="22" customWidth="1"/>
  </cols>
  <sheetData>
    <row r="1" spans="1:10" ht="15.75">
      <c r="A1" s="332" t="s">
        <v>135</v>
      </c>
      <c r="B1" s="333"/>
      <c r="C1" s="333"/>
      <c r="D1" s="333"/>
      <c r="E1" s="333"/>
      <c r="F1" s="333"/>
      <c r="G1" s="333"/>
      <c r="H1" s="333"/>
      <c r="I1" s="333"/>
      <c r="J1" s="337"/>
    </row>
    <row r="2" spans="1:10" ht="13.5" thickBot="1">
      <c r="A2" s="64"/>
      <c r="B2" s="23"/>
      <c r="C2" s="23"/>
      <c r="D2" s="23"/>
      <c r="E2" s="23"/>
      <c r="F2" s="23"/>
      <c r="G2" s="23"/>
      <c r="H2" s="23"/>
      <c r="I2" s="23"/>
      <c r="J2" s="65"/>
    </row>
    <row r="3" spans="1:10" ht="15.75">
      <c r="A3" s="66" t="s">
        <v>136</v>
      </c>
      <c r="B3" s="24"/>
      <c r="C3" s="24"/>
      <c r="D3" s="67" t="s">
        <v>137</v>
      </c>
      <c r="E3" s="24"/>
      <c r="F3" s="24"/>
      <c r="G3" s="24"/>
      <c r="H3" s="24"/>
      <c r="I3" s="68" t="s">
        <v>40</v>
      </c>
      <c r="J3" s="69"/>
    </row>
    <row r="4" spans="1:10" ht="15.75">
      <c r="A4" s="66" t="s">
        <v>138</v>
      </c>
      <c r="B4" s="24"/>
      <c r="C4" s="24"/>
      <c r="D4" s="68" t="s">
        <v>139</v>
      </c>
      <c r="E4" s="24"/>
      <c r="F4" s="24"/>
      <c r="G4" s="24"/>
      <c r="H4" s="24"/>
      <c r="I4" s="24"/>
      <c r="J4" s="69"/>
    </row>
    <row r="5" spans="1:10" ht="13.5" thickBot="1">
      <c r="A5" s="64"/>
      <c r="B5" s="23"/>
      <c r="C5" s="23"/>
      <c r="D5" s="23"/>
      <c r="E5" s="23"/>
      <c r="F5" s="23"/>
      <c r="G5" s="23"/>
      <c r="H5" s="23"/>
      <c r="I5" s="23"/>
      <c r="J5" s="65"/>
    </row>
    <row r="6" spans="1:10" ht="15" customHeight="1">
      <c r="A6" s="338" t="str">
        <f>CONCATENATE("BEING MDM BILL PAID FOR THE MONTH OF ",data!R4," FOR ",data!L18," IN ",data!L11,"")</f>
        <v>BEING MDM BILL PAID FOR THE MONTH OF FEBRUARY 2011 FOR PRIMARY    IN GENERAL</v>
      </c>
      <c r="B6" s="339"/>
      <c r="C6" s="24"/>
      <c r="D6" s="24"/>
      <c r="E6" s="24"/>
      <c r="F6" s="24"/>
      <c r="G6" s="24"/>
      <c r="H6" s="24"/>
      <c r="I6" s="24"/>
      <c r="J6" s="69"/>
    </row>
    <row r="7" spans="1:10" ht="20.25" customHeight="1">
      <c r="A7" s="340"/>
      <c r="B7" s="341"/>
      <c r="C7" s="24"/>
      <c r="D7" s="24"/>
      <c r="E7" s="24"/>
      <c r="F7" s="24"/>
      <c r="G7" s="24"/>
      <c r="H7" s="24"/>
      <c r="I7" s="175">
        <f>BILL!I105</f>
        <v>834960</v>
      </c>
      <c r="J7" s="69"/>
    </row>
    <row r="8" spans="1:10" ht="15.75">
      <c r="A8" s="340"/>
      <c r="B8" s="341"/>
      <c r="C8" s="71"/>
      <c r="D8" s="342" t="str">
        <f>CONCATENATE("1.R.C.NO:",data!L9," dated:",data!L10," of the District Educational Officer, ",data!B11," ")</f>
        <v>1.R.C.NO:4478/B3/2011 dated:08.08.2011 of the District Educational Officer, ANANTAPUR </v>
      </c>
      <c r="E8" s="342"/>
      <c r="F8" s="342"/>
      <c r="G8" s="342"/>
      <c r="H8" s="342"/>
      <c r="I8" s="24"/>
      <c r="J8" s="69"/>
    </row>
    <row r="9" spans="1:10" ht="18" customHeight="1">
      <c r="A9" s="340"/>
      <c r="B9" s="341"/>
      <c r="C9" s="71"/>
      <c r="D9" s="342"/>
      <c r="E9" s="342"/>
      <c r="F9" s="342"/>
      <c r="G9" s="342"/>
      <c r="H9" s="342"/>
      <c r="I9" s="24"/>
      <c r="J9" s="69"/>
    </row>
    <row r="10" spans="1:10" ht="15.75">
      <c r="A10" s="340"/>
      <c r="B10" s="341"/>
      <c r="C10" s="72"/>
      <c r="D10" s="24"/>
      <c r="E10" s="24"/>
      <c r="F10" s="24"/>
      <c r="G10" s="24"/>
      <c r="H10" s="24"/>
      <c r="I10" s="24"/>
      <c r="J10" s="69"/>
    </row>
    <row r="11" spans="1:10" ht="17.25" customHeight="1">
      <c r="A11" s="340"/>
      <c r="B11" s="341"/>
      <c r="C11" s="72"/>
      <c r="D11" s="342" t="str">
        <f>CONCATENATE("2.R.C.NO: ",data!L7,"  dated: ",data!L8," of the Mandal Educational Officer, ",data!B9,".")</f>
        <v>2.R.C.NO: 05/MEO/2011/MDM/SPL  dated: 16.08.2011 of the Mandal Educational Officer, MP,RAYADURG.</v>
      </c>
      <c r="E11" s="342"/>
      <c r="F11" s="342"/>
      <c r="G11" s="342"/>
      <c r="H11" s="342"/>
      <c r="I11" s="24"/>
      <c r="J11" s="69"/>
    </row>
    <row r="12" spans="1:10" ht="18" customHeight="1">
      <c r="A12" s="340"/>
      <c r="B12" s="341"/>
      <c r="C12" s="72"/>
      <c r="D12" s="342"/>
      <c r="E12" s="342"/>
      <c r="F12" s="342"/>
      <c r="G12" s="342"/>
      <c r="H12" s="342"/>
      <c r="I12" s="24"/>
      <c r="J12" s="69"/>
    </row>
    <row r="13" spans="1:10" ht="12.75">
      <c r="A13" s="335"/>
      <c r="B13" s="24"/>
      <c r="C13" s="24"/>
      <c r="D13" s="342"/>
      <c r="E13" s="342"/>
      <c r="F13" s="342"/>
      <c r="G13" s="342"/>
      <c r="H13" s="342"/>
      <c r="I13" s="24"/>
      <c r="J13" s="69"/>
    </row>
    <row r="14" spans="1:10" ht="15.75" customHeight="1">
      <c r="A14" s="335"/>
      <c r="B14" s="24"/>
      <c r="C14" s="24"/>
      <c r="D14" s="24"/>
      <c r="E14" s="24"/>
      <c r="F14" s="24"/>
      <c r="G14" s="24"/>
      <c r="H14" s="24"/>
      <c r="I14" s="24"/>
      <c r="J14" s="69"/>
    </row>
    <row r="15" spans="1:10" ht="15.75">
      <c r="A15" s="73"/>
      <c r="B15" s="24"/>
      <c r="C15" s="24"/>
      <c r="D15" s="24"/>
      <c r="E15" s="24"/>
      <c r="F15" s="24"/>
      <c r="G15" s="24"/>
      <c r="H15" s="24"/>
      <c r="I15" s="24"/>
      <c r="J15" s="69"/>
    </row>
    <row r="16" spans="1:10" ht="31.5" customHeight="1">
      <c r="A16" s="74"/>
      <c r="B16" s="24"/>
      <c r="C16" s="24"/>
      <c r="D16" s="24"/>
      <c r="E16" s="24"/>
      <c r="F16" s="24"/>
      <c r="G16" s="24"/>
      <c r="H16" s="24"/>
      <c r="I16" s="24"/>
      <c r="J16" s="69"/>
    </row>
    <row r="17" spans="1:10" ht="15.75">
      <c r="A17" s="74"/>
      <c r="B17" s="24"/>
      <c r="C17" s="24"/>
      <c r="D17" s="75" t="s">
        <v>140</v>
      </c>
      <c r="E17" s="24"/>
      <c r="F17" s="24"/>
      <c r="G17" s="24"/>
      <c r="H17" s="24"/>
      <c r="I17" s="24"/>
      <c r="J17" s="69"/>
    </row>
    <row r="18" spans="1:10" ht="19.5" customHeight="1">
      <c r="A18" s="74"/>
      <c r="B18" s="24"/>
      <c r="C18" s="24"/>
      <c r="D18" s="24"/>
      <c r="E18" s="24"/>
      <c r="F18" s="24"/>
      <c r="G18" s="24"/>
      <c r="H18" s="24"/>
      <c r="I18" s="24"/>
      <c r="J18" s="69"/>
    </row>
    <row r="19" spans="1:10" ht="12.75">
      <c r="A19" s="74"/>
      <c r="B19" s="24"/>
      <c r="C19" s="24"/>
      <c r="D19" s="24"/>
      <c r="E19" s="24"/>
      <c r="F19" s="24"/>
      <c r="G19" s="24"/>
      <c r="H19" s="24"/>
      <c r="I19" s="24"/>
      <c r="J19" s="69"/>
    </row>
    <row r="20" spans="1:10" ht="12.75">
      <c r="A20" s="74"/>
      <c r="B20" s="24"/>
      <c r="C20" s="24"/>
      <c r="D20" s="24"/>
      <c r="E20" s="24"/>
      <c r="F20" s="24"/>
      <c r="G20" s="24" t="s">
        <v>141</v>
      </c>
      <c r="H20" s="24"/>
      <c r="I20" s="24"/>
      <c r="J20" s="69"/>
    </row>
    <row r="21" spans="1:10" ht="24.75" customHeight="1">
      <c r="A21" s="74"/>
      <c r="B21" s="24"/>
      <c r="C21" s="24"/>
      <c r="D21" s="24"/>
      <c r="E21" s="24"/>
      <c r="F21" s="24"/>
      <c r="G21" s="24"/>
      <c r="H21" s="24"/>
      <c r="I21" s="24"/>
      <c r="J21" s="69"/>
    </row>
    <row r="22" spans="1:10" ht="12.75">
      <c r="A22" s="74"/>
      <c r="B22" s="24"/>
      <c r="C22" s="24"/>
      <c r="D22" s="24"/>
      <c r="E22" s="24"/>
      <c r="F22" s="24"/>
      <c r="G22" s="24"/>
      <c r="H22" s="24"/>
      <c r="I22" s="24"/>
      <c r="J22" s="69"/>
    </row>
    <row r="23" spans="1:10" ht="13.5" thickBot="1">
      <c r="A23" s="64"/>
      <c r="B23" s="23"/>
      <c r="C23" s="23"/>
      <c r="D23" s="23"/>
      <c r="E23" s="23"/>
      <c r="F23" s="23"/>
      <c r="G23" s="23"/>
      <c r="H23" s="23"/>
      <c r="I23" s="23"/>
      <c r="J23" s="65"/>
    </row>
    <row r="24" spans="1:10" ht="26.25" customHeight="1">
      <c r="A24" s="332" t="str">
        <f>CONCATENATE("                                                                                   Total of Rs:",BILL!I105,"/-")</f>
        <v>                                                                                   Total of Rs:834960/-</v>
      </c>
      <c r="B24" s="333"/>
      <c r="C24" s="333"/>
      <c r="D24" s="333"/>
      <c r="E24" s="333"/>
      <c r="F24" s="333"/>
      <c r="G24" s="333"/>
      <c r="H24" s="333"/>
      <c r="I24" s="333"/>
      <c r="J24" s="337"/>
    </row>
    <row r="25" spans="1:10" ht="36.75" customHeight="1">
      <c r="A25" s="343" t="str">
        <f>CONCATENATE("(",rupees!C6,")")</f>
        <v>(Rupees  Eight Lakh Thirty four  Thousand Nine Hundred and Sixty only)</v>
      </c>
      <c r="B25" s="344"/>
      <c r="C25" s="344"/>
      <c r="D25" s="344"/>
      <c r="E25" s="344"/>
      <c r="F25" s="344"/>
      <c r="G25" s="344"/>
      <c r="H25" s="344"/>
      <c r="I25" s="344"/>
      <c r="J25" s="345"/>
    </row>
    <row r="26" spans="1:10" ht="24.75" customHeight="1">
      <c r="A26" s="76"/>
      <c r="B26" s="24"/>
      <c r="C26" s="24"/>
      <c r="D26" s="24"/>
      <c r="E26" s="24"/>
      <c r="F26" s="24"/>
      <c r="G26" s="24"/>
      <c r="H26" s="24"/>
      <c r="I26" s="24"/>
      <c r="J26" s="69"/>
    </row>
    <row r="27" spans="1:10" ht="32.25" customHeight="1" thickBot="1">
      <c r="A27" s="77"/>
      <c r="B27" s="23"/>
      <c r="C27" s="23"/>
      <c r="D27" s="23"/>
      <c r="E27" s="23"/>
      <c r="F27" s="23"/>
      <c r="G27" s="23" t="s">
        <v>141</v>
      </c>
      <c r="H27" s="23"/>
      <c r="I27" s="23"/>
      <c r="J27" s="65"/>
    </row>
    <row r="28" spans="1:10" ht="15.75">
      <c r="A28" s="78" t="s">
        <v>142</v>
      </c>
      <c r="B28" s="24"/>
      <c r="C28" s="24"/>
      <c r="D28" s="24"/>
      <c r="E28" s="24"/>
      <c r="F28" s="24"/>
      <c r="G28" s="24"/>
      <c r="H28" s="24"/>
      <c r="I28" s="24"/>
      <c r="J28" s="69"/>
    </row>
    <row r="29" spans="1:10" ht="12.75">
      <c r="A29" s="79"/>
      <c r="B29" s="24"/>
      <c r="C29" s="24"/>
      <c r="D29" s="24"/>
      <c r="E29" s="24"/>
      <c r="F29" s="24"/>
      <c r="G29" s="24"/>
      <c r="H29" s="24"/>
      <c r="I29" s="24"/>
      <c r="J29" s="69"/>
    </row>
    <row r="30" spans="1:10" ht="15.75">
      <c r="A30" s="181" t="s">
        <v>444</v>
      </c>
      <c r="B30" s="24"/>
      <c r="C30" s="24"/>
      <c r="D30" s="24"/>
      <c r="E30" s="24"/>
      <c r="F30" s="176" t="s">
        <v>144</v>
      </c>
      <c r="G30" s="336">
        <f>data!L15</f>
        <v>156366</v>
      </c>
      <c r="H30" s="336"/>
      <c r="I30" s="24"/>
      <c r="J30" s="69"/>
    </row>
    <row r="31" spans="1:10" ht="18">
      <c r="A31" s="70"/>
      <c r="B31" s="24"/>
      <c r="C31" s="24"/>
      <c r="D31" s="24"/>
      <c r="E31" s="24"/>
      <c r="F31" s="24"/>
      <c r="G31" s="179"/>
      <c r="H31" s="180"/>
      <c r="I31" s="24"/>
      <c r="J31" s="69"/>
    </row>
    <row r="32" spans="1:10" ht="15.75">
      <c r="A32" s="76" t="s">
        <v>143</v>
      </c>
      <c r="B32" s="24"/>
      <c r="C32" s="24"/>
      <c r="D32" s="24"/>
      <c r="E32" s="24"/>
      <c r="F32" s="176" t="s">
        <v>144</v>
      </c>
      <c r="G32" s="336">
        <f>data!L16</f>
        <v>156365</v>
      </c>
      <c r="H32" s="336"/>
      <c r="I32" s="24"/>
      <c r="J32" s="69"/>
    </row>
    <row r="33" spans="1:10" ht="18">
      <c r="A33" s="79"/>
      <c r="B33" s="24"/>
      <c r="C33" s="24"/>
      <c r="D33" s="24"/>
      <c r="E33" s="24"/>
      <c r="F33" s="80"/>
      <c r="G33" s="179"/>
      <c r="H33" s="180"/>
      <c r="I33" s="24"/>
      <c r="J33" s="69"/>
    </row>
    <row r="34" spans="1:10" ht="15.75">
      <c r="A34" s="76" t="s">
        <v>145</v>
      </c>
      <c r="B34" s="24"/>
      <c r="C34" s="24"/>
      <c r="D34" s="24"/>
      <c r="E34" s="24"/>
      <c r="F34" s="176" t="s">
        <v>144</v>
      </c>
      <c r="G34" s="336">
        <f>data!L17</f>
        <v>1</v>
      </c>
      <c r="H34" s="336"/>
      <c r="I34" s="24"/>
      <c r="J34" s="69"/>
    </row>
    <row r="35" spans="1:10" ht="12.75">
      <c r="A35" s="70"/>
      <c r="B35" s="24"/>
      <c r="C35" s="24"/>
      <c r="D35" s="24"/>
      <c r="E35" s="24"/>
      <c r="F35" s="24"/>
      <c r="G35" s="24"/>
      <c r="H35" s="24"/>
      <c r="I35" s="24"/>
      <c r="J35" s="69"/>
    </row>
    <row r="36" spans="1:10" ht="12.75">
      <c r="A36" s="81"/>
      <c r="B36" s="24"/>
      <c r="C36" s="24"/>
      <c r="D36" s="24"/>
      <c r="E36" s="24"/>
      <c r="F36" s="24"/>
      <c r="G36" s="24"/>
      <c r="H36" s="24"/>
      <c r="I36" s="24"/>
      <c r="J36" s="69"/>
    </row>
    <row r="37" spans="1:10" ht="12.75">
      <c r="A37" s="81"/>
      <c r="B37" s="24"/>
      <c r="C37" s="24"/>
      <c r="D37" s="24"/>
      <c r="E37" s="24"/>
      <c r="F37" s="24"/>
      <c r="G37" s="24"/>
      <c r="H37" s="24"/>
      <c r="I37" s="24"/>
      <c r="J37" s="69"/>
    </row>
    <row r="38" spans="1:10" ht="12.75">
      <c r="A38" s="81"/>
      <c r="B38" s="24"/>
      <c r="C38" s="24"/>
      <c r="D38" s="24"/>
      <c r="E38" s="24"/>
      <c r="F38" s="24"/>
      <c r="G38" s="24" t="s">
        <v>141</v>
      </c>
      <c r="H38" s="24"/>
      <c r="I38" s="24"/>
      <c r="J38" s="69"/>
    </row>
    <row r="39" spans="1:10" ht="12.75">
      <c r="A39" s="81"/>
      <c r="B39" s="24"/>
      <c r="C39" s="24"/>
      <c r="D39" s="24"/>
      <c r="E39" s="24"/>
      <c r="F39" s="24"/>
      <c r="G39" s="24"/>
      <c r="H39" s="24"/>
      <c r="I39" s="24"/>
      <c r="J39" s="69"/>
    </row>
    <row r="40" spans="1:10" ht="12.75">
      <c r="A40" s="81"/>
      <c r="B40" s="24"/>
      <c r="C40" s="24"/>
      <c r="D40" s="24"/>
      <c r="E40" s="24"/>
      <c r="F40" s="24"/>
      <c r="G40" s="24"/>
      <c r="H40" s="24"/>
      <c r="I40" s="24"/>
      <c r="J40" s="69"/>
    </row>
    <row r="41" spans="1:10" ht="12.75">
      <c r="A41" s="81"/>
      <c r="B41" s="24"/>
      <c r="C41" s="24"/>
      <c r="D41" s="24"/>
      <c r="E41" s="24"/>
      <c r="F41" s="24"/>
      <c r="G41" s="24"/>
      <c r="H41" s="24"/>
      <c r="I41" s="24"/>
      <c r="J41" s="69"/>
    </row>
    <row r="42" spans="1:10" ht="15.75">
      <c r="A42" s="82"/>
      <c r="B42" s="24"/>
      <c r="C42" s="24"/>
      <c r="D42" s="24"/>
      <c r="E42" s="24"/>
      <c r="F42" s="24"/>
      <c r="G42" s="24"/>
      <c r="H42" s="24"/>
      <c r="I42" s="24"/>
      <c r="J42" s="69"/>
    </row>
    <row r="43" spans="1:10" ht="12.75">
      <c r="A43" s="70"/>
      <c r="B43" s="24"/>
      <c r="C43" s="24"/>
      <c r="D43" s="24"/>
      <c r="E43" s="24"/>
      <c r="F43" s="24"/>
      <c r="G43" s="24"/>
      <c r="H43" s="24"/>
      <c r="I43" s="24"/>
      <c r="J43" s="69"/>
    </row>
    <row r="44" spans="1:10" ht="13.5" thickBot="1">
      <c r="A44" s="83"/>
      <c r="B44" s="23"/>
      <c r="C44" s="23"/>
      <c r="D44" s="23"/>
      <c r="E44" s="23"/>
      <c r="F44" s="23"/>
      <c r="G44" s="23"/>
      <c r="H44" s="23"/>
      <c r="I44" s="23"/>
      <c r="J44" s="65"/>
    </row>
    <row r="45" spans="1:10" ht="15.75">
      <c r="A45" s="332" t="s">
        <v>146</v>
      </c>
      <c r="B45" s="333"/>
      <c r="C45" s="333"/>
      <c r="D45" s="333"/>
      <c r="E45" s="333"/>
      <c r="F45" s="333"/>
      <c r="G45" s="333"/>
      <c r="H45" s="333"/>
      <c r="I45" s="334"/>
      <c r="J45" s="69"/>
    </row>
    <row r="46" spans="1:10" ht="12.75">
      <c r="A46" s="70"/>
      <c r="B46" s="24"/>
      <c r="C46" s="24"/>
      <c r="D46" s="24"/>
      <c r="E46" s="24"/>
      <c r="F46" s="24"/>
      <c r="G46" s="24"/>
      <c r="H46" s="24"/>
      <c r="I46" s="24"/>
      <c r="J46" s="69"/>
    </row>
    <row r="47" spans="1:10" ht="12.75">
      <c r="A47" s="70"/>
      <c r="B47" s="24"/>
      <c r="C47" s="24"/>
      <c r="D47" s="24"/>
      <c r="E47" s="24"/>
      <c r="F47" s="24"/>
      <c r="G47" s="24"/>
      <c r="H47" s="24"/>
      <c r="I47" s="24"/>
      <c r="J47" s="69"/>
    </row>
    <row r="48" spans="1:10" ht="12.75">
      <c r="A48" s="70"/>
      <c r="B48" s="24"/>
      <c r="C48" s="24"/>
      <c r="D48" s="24"/>
      <c r="E48" s="24"/>
      <c r="F48" s="24"/>
      <c r="G48" s="24"/>
      <c r="H48" s="24"/>
      <c r="I48" s="24"/>
      <c r="J48" s="69"/>
    </row>
    <row r="49" spans="1:10" ht="12.75">
      <c r="A49" s="70"/>
      <c r="B49" s="24"/>
      <c r="C49" s="24"/>
      <c r="D49" s="24"/>
      <c r="E49" s="24"/>
      <c r="F49" s="24"/>
      <c r="G49" s="24"/>
      <c r="H49" s="24"/>
      <c r="I49" s="24"/>
      <c r="J49" s="69"/>
    </row>
    <row r="50" spans="1:10" ht="12.75">
      <c r="A50" s="70"/>
      <c r="B50" s="24"/>
      <c r="C50" s="24"/>
      <c r="D50" s="24"/>
      <c r="E50" s="24"/>
      <c r="F50" s="24"/>
      <c r="G50" s="24"/>
      <c r="H50" s="24"/>
      <c r="I50" s="24"/>
      <c r="J50" s="69"/>
    </row>
    <row r="51" spans="1:10" ht="12.75">
      <c r="A51" s="70"/>
      <c r="B51" s="24"/>
      <c r="C51" s="24"/>
      <c r="D51" s="24"/>
      <c r="E51" s="24"/>
      <c r="F51" s="24"/>
      <c r="G51" s="24"/>
      <c r="H51" s="24"/>
      <c r="I51" s="24"/>
      <c r="J51" s="69"/>
    </row>
    <row r="52" spans="1:10" ht="12.75">
      <c r="A52" s="70"/>
      <c r="B52" s="24"/>
      <c r="C52" s="24"/>
      <c r="D52" s="24"/>
      <c r="E52" s="24"/>
      <c r="F52" s="24"/>
      <c r="G52" s="24"/>
      <c r="H52" s="24"/>
      <c r="I52" s="24"/>
      <c r="J52" s="69"/>
    </row>
    <row r="53" spans="1:10" ht="12.75">
      <c r="A53" s="70"/>
      <c r="B53" s="24"/>
      <c r="C53" s="24"/>
      <c r="D53" s="24"/>
      <c r="E53" s="24"/>
      <c r="F53" s="24"/>
      <c r="G53" s="24"/>
      <c r="H53" s="24"/>
      <c r="I53" s="24"/>
      <c r="J53" s="69"/>
    </row>
    <row r="54" spans="1:10" ht="12.75">
      <c r="A54" s="70"/>
      <c r="B54" s="24"/>
      <c r="C54" s="24"/>
      <c r="D54" s="24"/>
      <c r="E54" s="24"/>
      <c r="F54" s="24"/>
      <c r="G54" s="24"/>
      <c r="H54" s="24"/>
      <c r="I54" s="24"/>
      <c r="J54" s="69"/>
    </row>
    <row r="55" spans="1:10" ht="12.75">
      <c r="A55" s="70"/>
      <c r="B55" s="24"/>
      <c r="C55" s="24"/>
      <c r="D55" s="24"/>
      <c r="E55" s="24"/>
      <c r="F55" s="24"/>
      <c r="G55" s="24"/>
      <c r="H55" s="24"/>
      <c r="I55" s="24"/>
      <c r="J55" s="69"/>
    </row>
    <row r="56" spans="1:10" ht="12.75">
      <c r="A56" s="70"/>
      <c r="B56" s="24"/>
      <c r="C56" s="24"/>
      <c r="D56" s="24"/>
      <c r="E56" s="24"/>
      <c r="F56" s="24"/>
      <c r="G56" s="24"/>
      <c r="H56" s="24"/>
      <c r="I56" s="24"/>
      <c r="J56" s="69"/>
    </row>
    <row r="57" spans="1:10" ht="13.5" thickBot="1">
      <c r="A57" s="64"/>
      <c r="B57" s="23"/>
      <c r="C57" s="23"/>
      <c r="D57" s="23"/>
      <c r="E57" s="23"/>
      <c r="F57" s="23"/>
      <c r="G57" s="23"/>
      <c r="H57" s="23"/>
      <c r="I57" s="23"/>
      <c r="J57" s="65"/>
    </row>
  </sheetData>
  <sheetProtection password="D1E7" sheet="1"/>
  <mergeCells count="11">
    <mergeCell ref="A24:J24"/>
    <mergeCell ref="A45:I45"/>
    <mergeCell ref="A13:A14"/>
    <mergeCell ref="G30:H30"/>
    <mergeCell ref="G32:H32"/>
    <mergeCell ref="G34:H34"/>
    <mergeCell ref="A1:J1"/>
    <mergeCell ref="A6:B12"/>
    <mergeCell ref="D8:H9"/>
    <mergeCell ref="A25:J25"/>
    <mergeCell ref="D11:H13"/>
  </mergeCells>
  <printOptions/>
  <pageMargins left="0.96" right="0.5" top="1" bottom="1" header="0.5" footer="0.5"/>
  <pageSetup horizontalDpi="600" verticalDpi="600" orientation="portrait" paperSize="5" scale="90" r:id="rId1"/>
  <headerFooter alignWithMargins="0">
    <oddFooter>&amp;LPrepared by S.Suresh,MRP,Rayadurg</oddFooter>
  </headerFooter>
</worksheet>
</file>

<file path=xl/worksheets/sheet8.xml><?xml version="1.0" encoding="utf-8"?>
<worksheet xmlns="http://schemas.openxmlformats.org/spreadsheetml/2006/main" xmlns:r="http://schemas.openxmlformats.org/officeDocument/2006/relationships">
  <sheetPr>
    <tabColor rgb="FF00B050"/>
  </sheetPr>
  <dimension ref="A1:V25"/>
  <sheetViews>
    <sheetView zoomScalePageLayoutView="0" workbookViewId="0" topLeftCell="A4">
      <selection activeCell="B15" sqref="B15:R15"/>
    </sheetView>
  </sheetViews>
  <sheetFormatPr defaultColWidth="9.140625" defaultRowHeight="15"/>
  <cols>
    <col min="1" max="1" width="9.140625" style="7" customWidth="1"/>
    <col min="2" max="5" width="4.28125" style="7" customWidth="1"/>
    <col min="6" max="6" width="5.57421875" style="7" customWidth="1"/>
    <col min="7" max="12" width="4.7109375" style="7" customWidth="1"/>
    <col min="13" max="13" width="5.7109375" style="7" customWidth="1"/>
    <col min="14" max="15" width="4.7109375" style="7" customWidth="1"/>
    <col min="16" max="16" width="5.7109375" style="7" customWidth="1"/>
    <col min="17" max="17" width="4.7109375" style="7" customWidth="1"/>
    <col min="18" max="18" width="12.7109375" style="7" customWidth="1"/>
    <col min="19" max="16384" width="9.140625" style="7" customWidth="1"/>
  </cols>
  <sheetData>
    <row r="1" spans="1:18" s="25" customFormat="1" ht="22.5" customHeight="1">
      <c r="A1" s="348" t="str">
        <f>CONCATENATE("PROCEEDINGS OF THE MANDAL EDUCATIONAL OFFICER, ",data!B9,"")</f>
        <v>PROCEEDINGS OF THE MANDAL EDUCATIONAL OFFICER, MP,RAYADURG</v>
      </c>
      <c r="B1" s="348"/>
      <c r="C1" s="348"/>
      <c r="D1" s="348"/>
      <c r="E1" s="348"/>
      <c r="F1" s="348"/>
      <c r="G1" s="348"/>
      <c r="H1" s="348"/>
      <c r="I1" s="348"/>
      <c r="J1" s="348"/>
      <c r="K1" s="348"/>
      <c r="L1" s="348"/>
      <c r="M1" s="348"/>
      <c r="N1" s="348"/>
      <c r="O1" s="348"/>
      <c r="P1" s="348"/>
      <c r="Q1" s="348"/>
      <c r="R1" s="348"/>
    </row>
    <row r="2" spans="1:18" ht="18.75" customHeight="1">
      <c r="A2" s="349" t="str">
        <f>CONCATENATE("Present :",data!B7,"")</f>
        <v>Present :Sri.P.Ramanjaneyulu,M.A.,B.Ed.,</v>
      </c>
      <c r="B2" s="349"/>
      <c r="C2" s="349"/>
      <c r="D2" s="349"/>
      <c r="E2" s="349"/>
      <c r="F2" s="349"/>
      <c r="G2" s="349"/>
      <c r="H2" s="349"/>
      <c r="I2" s="349"/>
      <c r="J2" s="349"/>
      <c r="K2" s="349"/>
      <c r="L2" s="349"/>
      <c r="M2" s="349"/>
      <c r="N2" s="349"/>
      <c r="O2" s="349"/>
      <c r="P2" s="349"/>
      <c r="Q2" s="349"/>
      <c r="R2" s="349"/>
    </row>
    <row r="3" spans="2:4" ht="15.75" customHeight="1">
      <c r="B3" s="26"/>
      <c r="D3" s="26"/>
    </row>
    <row r="4" spans="1:18" ht="15.75">
      <c r="A4" s="350" t="str">
        <f>CONCATENATE("R.C.NO:",data!L7,"")</f>
        <v>R.C.NO:05/MEO/2011/MDM/SPL</v>
      </c>
      <c r="B4" s="350"/>
      <c r="C4" s="350"/>
      <c r="D4" s="350"/>
      <c r="E4" s="350"/>
      <c r="F4" s="350"/>
      <c r="G4" s="350"/>
      <c r="H4" s="350"/>
      <c r="J4" s="27"/>
      <c r="K4" s="98"/>
      <c r="O4" s="351" t="str">
        <f>CONCATENATE("Dated:",data!L8,"")</f>
        <v>Dated:16.08.2011</v>
      </c>
      <c r="P4" s="351"/>
      <c r="Q4" s="351"/>
      <c r="R4" s="351"/>
    </row>
    <row r="5" spans="2:10" ht="15.75">
      <c r="B5" s="27"/>
      <c r="C5" s="27"/>
      <c r="D5" s="27"/>
      <c r="E5" s="27"/>
      <c r="F5" s="27"/>
      <c r="G5" s="27"/>
      <c r="H5" s="27"/>
      <c r="I5" s="27"/>
      <c r="J5" s="27"/>
    </row>
    <row r="6" spans="2:20" ht="46.5" customHeight="1">
      <c r="B6" s="127" t="s">
        <v>147</v>
      </c>
      <c r="C6" s="346" t="str">
        <f>CONCATENATE("School Education-Mid Day Meal programme-implementation of mid day meals for ",data!L11," students for the month of ",data!R4," to ",data!L12," classes in ",data!B10," Mandal")</f>
        <v>School Education-Mid Day Meal programme-implementation of mid day meals for GENERAL students for the month of FEBRUARY 2011 to I - V classes in RAYADURG Mandal</v>
      </c>
      <c r="D6" s="346"/>
      <c r="E6" s="346"/>
      <c r="F6" s="346"/>
      <c r="G6" s="346"/>
      <c r="H6" s="346"/>
      <c r="I6" s="346"/>
      <c r="J6" s="346"/>
      <c r="K6" s="346"/>
      <c r="L6" s="346"/>
      <c r="M6" s="346"/>
      <c r="N6" s="346"/>
      <c r="O6" s="346"/>
      <c r="P6" s="346"/>
      <c r="Q6" s="346"/>
      <c r="R6" s="346"/>
      <c r="S6" s="97"/>
      <c r="T6" s="97"/>
    </row>
    <row r="7" spans="2:18" ht="32.25" customHeight="1">
      <c r="B7" s="94" t="s">
        <v>148</v>
      </c>
      <c r="C7" s="347" t="str">
        <f>CONCATENATE("1.R.C.No:",data!L9," Dated ",data!L10," of the District Educational Officer, ",data!B11,"")</f>
        <v>1.R.C.No:4478/B3/2011 Dated 08.08.2011 of the District Educational Officer, ANANTAPUR</v>
      </c>
      <c r="D7" s="347"/>
      <c r="E7" s="347"/>
      <c r="F7" s="347"/>
      <c r="G7" s="347"/>
      <c r="H7" s="347"/>
      <c r="I7" s="347"/>
      <c r="J7" s="347"/>
      <c r="K7" s="347"/>
      <c r="L7" s="347"/>
      <c r="M7" s="347"/>
      <c r="N7" s="347"/>
      <c r="O7" s="347"/>
      <c r="P7" s="347"/>
      <c r="Q7" s="347"/>
      <c r="R7" s="347"/>
    </row>
    <row r="8" spans="3:6" ht="15.75">
      <c r="C8" s="29"/>
      <c r="D8" s="28"/>
      <c r="E8" s="96"/>
      <c r="F8" s="96"/>
    </row>
    <row r="9" spans="1:18" ht="30.75" customHeight="1">
      <c r="A9" s="352" t="s">
        <v>248</v>
      </c>
      <c r="B9" s="352"/>
      <c r="C9" s="352"/>
      <c r="D9" s="352"/>
      <c r="E9" s="352"/>
      <c r="F9" s="352"/>
      <c r="G9" s="352"/>
      <c r="H9" s="352"/>
      <c r="I9" s="352"/>
      <c r="J9" s="352"/>
      <c r="K9" s="352"/>
      <c r="L9" s="352"/>
      <c r="M9" s="352"/>
      <c r="N9" s="352"/>
      <c r="O9" s="352"/>
      <c r="P9" s="352"/>
      <c r="Q9" s="352"/>
      <c r="R9" s="352"/>
    </row>
    <row r="10" ht="15.75">
      <c r="A10" s="26" t="s">
        <v>149</v>
      </c>
    </row>
    <row r="11" spans="2:22" ht="51" customHeight="1">
      <c r="B11" s="353" t="str">
        <f>CONCATENATE("                      Sanctioned an amount of Rs:",BILL!I105,"/- (In words ",rupees!C6,") to words Mid May Meals Scheme for the month of ",data!R4," in ",data!B10," Mandal""")</f>
        <v>                      Sanctioned an amount of Rs:834960/- (In words Rupees  Eight Lakh Thirty four  Thousand Nine Hundred and Sixty only) to words Mid May Meals Scheme for the month of FEBRUARY 2011 in RAYADURG Mandal"</v>
      </c>
      <c r="C11" s="353"/>
      <c r="D11" s="353"/>
      <c r="E11" s="353"/>
      <c r="F11" s="353"/>
      <c r="G11" s="353"/>
      <c r="H11" s="353"/>
      <c r="I11" s="353"/>
      <c r="J11" s="353"/>
      <c r="K11" s="353"/>
      <c r="L11" s="353"/>
      <c r="M11" s="353"/>
      <c r="N11" s="353"/>
      <c r="O11" s="353"/>
      <c r="P11" s="353"/>
      <c r="Q11" s="353"/>
      <c r="R11" s="353"/>
      <c r="S11" s="124"/>
      <c r="T11" s="124"/>
      <c r="U11" s="124"/>
      <c r="V11" s="124"/>
    </row>
    <row r="12" spans="2:22" ht="19.5" customHeight="1">
      <c r="B12" s="95"/>
      <c r="C12" s="95"/>
      <c r="D12" s="95"/>
      <c r="E12" s="95"/>
      <c r="F12" s="95"/>
      <c r="G12" s="125"/>
      <c r="H12" s="125"/>
      <c r="I12" s="125"/>
      <c r="J12" s="125"/>
      <c r="N12" s="93"/>
      <c r="O12" s="93"/>
      <c r="P12" s="93"/>
      <c r="Q12" s="93"/>
      <c r="R12" s="93"/>
      <c r="S12" s="93"/>
      <c r="T12" s="93"/>
      <c r="U12" s="93"/>
      <c r="V12" s="93"/>
    </row>
    <row r="13" spans="2:22" ht="61.5" customHeight="1">
      <c r="B13" s="353" t="str">
        <f>CONCATENATE("                      The District Educational Officer, ",data!B11,"  in the reference cited as allotted Rs:",data!L15,"/- (In words ",rupees!C16,")  to ",data!B10," Mandal for implementing Mid May Meals Scheme  in the Academic Year 2011-12.")</f>
        <v>                      The District Educational Officer, ANANTAPUR  in the reference cited as allotted Rs:156366/- (In words Rupees  One Lakh Fifty six Thousand Three Hundred and Sixty six only)  to RAYADURG Mandal for implementing Mid May Meals Scheme  in the Academic Year 2011-12.</v>
      </c>
      <c r="C13" s="353"/>
      <c r="D13" s="353"/>
      <c r="E13" s="353"/>
      <c r="F13" s="353"/>
      <c r="G13" s="353"/>
      <c r="H13" s="353"/>
      <c r="I13" s="353"/>
      <c r="J13" s="353"/>
      <c r="K13" s="353"/>
      <c r="L13" s="353"/>
      <c r="M13" s="353"/>
      <c r="N13" s="353"/>
      <c r="O13" s="353"/>
      <c r="P13" s="353"/>
      <c r="Q13" s="353"/>
      <c r="R13" s="353"/>
      <c r="S13" s="93"/>
      <c r="T13" s="93"/>
      <c r="U13" s="93"/>
      <c r="V13" s="93"/>
    </row>
    <row r="14" spans="2:11" ht="19.5" customHeight="1">
      <c r="B14" s="93"/>
      <c r="C14" s="93"/>
      <c r="D14" s="93"/>
      <c r="E14" s="93"/>
      <c r="F14" s="93"/>
      <c r="G14" s="93"/>
      <c r="H14" s="93"/>
      <c r="I14" s="93"/>
      <c r="J14" s="93"/>
      <c r="K14" s="93"/>
    </row>
    <row r="15" spans="2:18" ht="49.5" customHeight="1">
      <c r="B15" s="353" t="str">
        <f>CONCATENATE("                      The expenditure is debatable to the head of account 2202 ",data!F12,", ",data!D13,"",data!E13," ",data!F13,", ",data!C14,"",data!D14,"",data!E14," ",data!F14," in ",data!D15,"",data!E15," ",data!F15,", ",data!D16,"",data!E16," Nutritional Meal Programme 500 Other Charges and 503 Other Expenditure")</f>
        <v>                      The expenditure is debatable to the head of account 2202 General Education, 01 Primary Education, 800 Other Expenditure in 06 Normal State Plan, 33 Nutritional Meal Programme 500 Other Charges and 503 Other Expenditure</v>
      </c>
      <c r="C15" s="353"/>
      <c r="D15" s="353"/>
      <c r="E15" s="353"/>
      <c r="F15" s="353"/>
      <c r="G15" s="353"/>
      <c r="H15" s="353"/>
      <c r="I15" s="353"/>
      <c r="J15" s="353"/>
      <c r="K15" s="353"/>
      <c r="L15" s="353"/>
      <c r="M15" s="353"/>
      <c r="N15" s="353"/>
      <c r="O15" s="353"/>
      <c r="P15" s="353"/>
      <c r="Q15" s="353"/>
      <c r="R15" s="353"/>
    </row>
    <row r="16" spans="2:12" ht="17.25" customHeight="1">
      <c r="B16" s="30"/>
      <c r="C16" s="13"/>
      <c r="D16" s="13"/>
      <c r="E16" s="13"/>
      <c r="F16" s="99"/>
      <c r="G16" s="117"/>
      <c r="H16" s="117"/>
      <c r="I16" s="117"/>
      <c r="J16" s="117"/>
      <c r="K16" s="117"/>
      <c r="L16" s="117"/>
    </row>
    <row r="17" spans="2:18" ht="18.75" customHeight="1">
      <c r="B17" s="353" t="str">
        <f>CONCATENATE("                      The ",data!B3,"  is requested to honour the bill when presented.")</f>
        <v>                      The STO,RAYADURG  is requested to honour the bill when presented.</v>
      </c>
      <c r="C17" s="353"/>
      <c r="D17" s="353"/>
      <c r="E17" s="353"/>
      <c r="F17" s="353"/>
      <c r="G17" s="353"/>
      <c r="H17" s="353"/>
      <c r="I17" s="353"/>
      <c r="J17" s="353"/>
      <c r="K17" s="353"/>
      <c r="L17" s="353"/>
      <c r="M17" s="353"/>
      <c r="N17" s="353"/>
      <c r="O17" s="353"/>
      <c r="P17" s="353"/>
      <c r="Q17" s="353"/>
      <c r="R17" s="353"/>
    </row>
    <row r="18" spans="2:18" ht="18.75" customHeight="1">
      <c r="B18" s="93"/>
      <c r="C18" s="93"/>
      <c r="D18" s="93"/>
      <c r="E18" s="93"/>
      <c r="F18" s="93"/>
      <c r="G18" s="93"/>
      <c r="H18" s="93"/>
      <c r="I18" s="93"/>
      <c r="J18" s="93"/>
      <c r="K18" s="93"/>
      <c r="L18" s="93"/>
      <c r="M18" s="93"/>
      <c r="N18" s="93"/>
      <c r="O18" s="93"/>
      <c r="P18" s="93"/>
      <c r="Q18" s="93"/>
      <c r="R18" s="93"/>
    </row>
    <row r="19" spans="2:18" ht="18.75" customHeight="1">
      <c r="B19" s="93"/>
      <c r="C19" s="93"/>
      <c r="D19" s="93"/>
      <c r="E19" s="93"/>
      <c r="F19" s="93"/>
      <c r="G19" s="93"/>
      <c r="H19" s="93"/>
      <c r="I19" s="93"/>
      <c r="J19" s="93"/>
      <c r="K19" s="93"/>
      <c r="L19" s="93"/>
      <c r="M19" s="93"/>
      <c r="N19" s="93"/>
      <c r="O19" s="93"/>
      <c r="P19" s="93"/>
      <c r="Q19" s="93"/>
      <c r="R19" s="93"/>
    </row>
    <row r="20" ht="15.75">
      <c r="B20" s="30"/>
    </row>
    <row r="21" spans="2:18" ht="15.75">
      <c r="B21" s="30"/>
      <c r="M21" s="289" t="str">
        <f>data!B8</f>
        <v>MANDAL EDUCATIONAL OFFICER</v>
      </c>
      <c r="N21" s="289"/>
      <c r="O21" s="289"/>
      <c r="P21" s="289"/>
      <c r="Q21" s="289"/>
      <c r="R21" s="289"/>
    </row>
    <row r="22" spans="2:18" ht="15.75">
      <c r="B22" s="30"/>
      <c r="M22" s="289" t="str">
        <f>data!B9</f>
        <v>MP,RAYADURG</v>
      </c>
      <c r="N22" s="289"/>
      <c r="O22" s="289"/>
      <c r="P22" s="289"/>
      <c r="Q22" s="289"/>
      <c r="R22" s="289"/>
    </row>
    <row r="23" ht="15.75">
      <c r="B23" s="26" t="s">
        <v>150</v>
      </c>
    </row>
    <row r="24" ht="15.75">
      <c r="B24" s="26" t="s">
        <v>151</v>
      </c>
    </row>
    <row r="25" ht="15.75">
      <c r="B25" s="26" t="s">
        <v>152</v>
      </c>
    </row>
  </sheetData>
  <sheetProtection password="D1E7" sheet="1"/>
  <mergeCells count="13">
    <mergeCell ref="M22:R22"/>
    <mergeCell ref="A9:R9"/>
    <mergeCell ref="B13:R13"/>
    <mergeCell ref="B17:R17"/>
    <mergeCell ref="B11:R11"/>
    <mergeCell ref="B15:R15"/>
    <mergeCell ref="C6:R6"/>
    <mergeCell ref="M21:R21"/>
    <mergeCell ref="C7:R7"/>
    <mergeCell ref="A1:R1"/>
    <mergeCell ref="A2:R2"/>
    <mergeCell ref="A4:H4"/>
    <mergeCell ref="O4:R4"/>
  </mergeCells>
  <printOptions/>
  <pageMargins left="1.02" right="0.75" top="1.19" bottom="1" header="0.5" footer="0.5"/>
  <pageSetup horizontalDpi="600" verticalDpi="600" orientation="portrait" paperSize="5" scale="83" r:id="rId1"/>
  <headerFooter alignWithMargins="0">
    <oddFooter>&amp;LPrepared by S.Suresh,MRP,Rayadurg
</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2011-08-11T10:46:47Z</cp:lastPrinted>
  <dcterms:created xsi:type="dcterms:W3CDTF">2006-09-16T00:00:00Z</dcterms:created>
  <dcterms:modified xsi:type="dcterms:W3CDTF">2011-08-29T04:41:01Z</dcterms:modified>
  <cp:category/>
  <cp:version/>
  <cp:contentType/>
  <cp:contentStatus/>
</cp:coreProperties>
</file>