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4"/>
  </bookViews>
  <sheets>
    <sheet name="WORK SHEET" sheetId="1" r:id="rId1"/>
    <sheet name="APTC FORM-47" sheetId="2" r:id="rId2"/>
    <sheet name="INNER SHEET" sheetId="3" r:id="rId3"/>
    <sheet name="OUTER BACK" sheetId="4" r:id="rId4"/>
    <sheet name="PROCEEDINGS" sheetId="5" r:id="rId5"/>
    <sheet name="FORM 101" sheetId="6" r:id="rId6"/>
    <sheet name="PAPER TOKEN" sheetId="7" r:id="rId7"/>
  </sheets>
  <definedNames>
    <definedName name="_xlnm.Print_Area" localSheetId="3">'OUTER BACK'!$A$1:$K$58</definedName>
  </definedNames>
  <calcPr fullCalcOnLoad="1"/>
</workbook>
</file>

<file path=xl/sharedStrings.xml><?xml version="1.0" encoding="utf-8"?>
<sst xmlns="http://schemas.openxmlformats.org/spreadsheetml/2006/main" count="303" uniqueCount="238">
  <si>
    <t xml:space="preserve">                                                                                                                  </t>
  </si>
  <si>
    <t>GOVERNMENT OF ANDHRA PRADESH A.P.T.C.Form - 47</t>
  </si>
  <si>
    <t>Pay Bill for the Month &amp; Year</t>
  </si>
  <si>
    <t xml:space="preserve">Treasury / P.A.O Code </t>
  </si>
  <si>
    <t xml:space="preserve">D.D.O.Code </t>
  </si>
  <si>
    <t>DDO Designation</t>
  </si>
  <si>
    <t>N</t>
  </si>
  <si>
    <t>BANK CODE</t>
  </si>
  <si>
    <t>DDOs TBR No.</t>
  </si>
  <si>
    <t xml:space="preserve">   Dist</t>
  </si>
  <si>
    <t xml:space="preserve"> PRAKASAM</t>
  </si>
  <si>
    <t xml:space="preserve">    DDO Office Name :</t>
  </si>
  <si>
    <t xml:space="preserve">    Name of the Bank : </t>
  </si>
  <si>
    <t>Permanent / Temporary</t>
  </si>
  <si>
    <t>Head of Account</t>
  </si>
  <si>
    <t>Deductions</t>
  </si>
  <si>
    <t>Amount</t>
  </si>
  <si>
    <t xml:space="preserve">Major Head </t>
  </si>
  <si>
    <t>G.P.F/AIS/PF</t>
  </si>
  <si>
    <t>Rs.</t>
  </si>
  <si>
    <t>General Education</t>
  </si>
  <si>
    <t>Sub Major</t>
  </si>
  <si>
    <t>APGLI</t>
  </si>
  <si>
    <t xml:space="preserve">Minor Head </t>
  </si>
  <si>
    <t>Group Insurance/AIS</t>
  </si>
  <si>
    <t>Group Sub-Head</t>
  </si>
  <si>
    <t>X</t>
  </si>
  <si>
    <t>Professional Tax</t>
  </si>
  <si>
    <t>Sub Head</t>
  </si>
  <si>
    <t>House Rent</t>
  </si>
  <si>
    <t>Detail Head</t>
  </si>
  <si>
    <t>Festival Adv.&amp;APCO Adv.</t>
  </si>
  <si>
    <t>Salaries</t>
  </si>
  <si>
    <t>Educational Adv.</t>
  </si>
  <si>
    <t>HBA (P)</t>
  </si>
  <si>
    <t>V</t>
  </si>
  <si>
    <t>HBA (I)</t>
  </si>
  <si>
    <t>Contingency Fund/MH</t>
  </si>
  <si>
    <t>Car Adv.(P)</t>
  </si>
  <si>
    <t>Service Major Head</t>
  </si>
  <si>
    <t>Car Adv.(I)</t>
  </si>
  <si>
    <t>Motor Cycle Adv.(P)</t>
  </si>
  <si>
    <t>Motor Cycle Adv.(I)</t>
  </si>
  <si>
    <t>011 - Pay</t>
  </si>
  <si>
    <t>Cycle Adv.</t>
  </si>
  <si>
    <t>012-Allowances</t>
  </si>
  <si>
    <t>Marriage Adv.(P)</t>
  </si>
  <si>
    <t>013 - Dearness Allowances</t>
  </si>
  <si>
    <t>Marriage Adv.(I)</t>
  </si>
  <si>
    <t>016-</t>
  </si>
  <si>
    <t>HRA</t>
  </si>
  <si>
    <t>Income Tax</t>
  </si>
  <si>
    <t>Class IV GPF- D.T.O</t>
  </si>
  <si>
    <t>EWF Loan</t>
  </si>
  <si>
    <t>ZPPF</t>
  </si>
  <si>
    <t xml:space="preserve">EWF </t>
  </si>
  <si>
    <t>CM Relief Fund</t>
  </si>
  <si>
    <t>Total Govt. Deductions</t>
  </si>
  <si>
    <t xml:space="preserve">Gross Total </t>
  </si>
  <si>
    <t>Total Non-Govt.Deductions</t>
  </si>
  <si>
    <t>Less Govt. Deductions</t>
  </si>
  <si>
    <t>Under rupees</t>
  </si>
  <si>
    <t>A.G.Nett Amount</t>
  </si>
  <si>
    <t>A.G.Nett Amount in words:Rupees</t>
  </si>
  <si>
    <t>DDO's Signature</t>
  </si>
  <si>
    <t>FOR USE IN TREASURY / PAY &amp; ACCOUNTS OFFICE ONLY</t>
  </si>
  <si>
    <t>Pay</t>
  </si>
  <si>
    <t xml:space="preserve">_________________ </t>
  </si>
  <si>
    <t>(Rupees ______________________________________________________</t>
  </si>
  <si>
    <t xml:space="preserve">_______________________________________________________ Only) by Cash / Cheque / Draft / </t>
  </si>
  <si>
    <t>Account credit as under and Rs.________________ (Rupees ___________________________________</t>
  </si>
  <si>
    <t>____________________________________________ only) by adjustment.</t>
  </si>
  <si>
    <t>1.Rs._________________ by transfer credit to the SB Accounts of the Employees (as per Annexure-I)</t>
  </si>
  <si>
    <t>2.Rs._________________ by transfer credit to the DDO Account towards of Non-Govt.Deducations.</t>
  </si>
  <si>
    <t>Treasury Officer / Pay &amp; Accounts Officer</t>
  </si>
  <si>
    <t>A.P.T.C. FORM -101</t>
  </si>
  <si>
    <t>(See Subsidiary Rule2(W) Under Treasury Rule 15</t>
  </si>
  <si>
    <t>Govt. Memo No. 38907/Accounts/65-5, Dt.21-2-1963)</t>
  </si>
  <si>
    <t>DDO Code:</t>
  </si>
  <si>
    <t>Treasury/PAO Code</t>
  </si>
  <si>
    <t>To</t>
  </si>
  <si>
    <t>The Treasury Officer/Manager,</t>
  </si>
  <si>
    <t>Please Pay Bill No.______________________________dated__________for Rs.</t>
  </si>
  <si>
    <t>(Rupees in words</t>
  </si>
  <si>
    <t>_________________________________________________________________________only)</t>
  </si>
  <si>
    <t>_____________________whose specimen signature is attested herewith.</t>
  </si>
  <si>
    <t>Signature of the Govt. Servant</t>
  </si>
  <si>
    <t>Received the Payment</t>
  </si>
  <si>
    <t>Dated                         2011</t>
  </si>
  <si>
    <t>Dated                 2011</t>
  </si>
  <si>
    <t>Attested</t>
  </si>
  <si>
    <t>Signature of the D.D.O</t>
  </si>
  <si>
    <t xml:space="preserve">      Signature of the Govt.</t>
  </si>
  <si>
    <t>Servant receiving the payment</t>
  </si>
  <si>
    <t>GOVERNMENT OF ANDHRA PRADESH</t>
  </si>
  <si>
    <t>PAPER TOKEN</t>
  </si>
  <si>
    <t>STO CODE</t>
  </si>
  <si>
    <t>(for Treasury Use Only)</t>
  </si>
  <si>
    <t>STO NAME:</t>
  </si>
  <si>
    <t>Date:</t>
  </si>
  <si>
    <t>DDO CODE:</t>
  </si>
  <si>
    <t>Trans ID:</t>
  </si>
  <si>
    <t>DDO Designation:</t>
  </si>
  <si>
    <t>DDO Office Name:</t>
  </si>
  <si>
    <t>Bank Branch Code:</t>
  </si>
  <si>
    <t>0890</t>
  </si>
  <si>
    <t>Name:</t>
  </si>
  <si>
    <t>Head Of Account:</t>
  </si>
  <si>
    <t>(Major Head)</t>
  </si>
  <si>
    <t>(Sub-MH)</t>
  </si>
  <si>
    <t>(Minor Head)</t>
  </si>
  <si>
    <t>(Grp-SH)</t>
  </si>
  <si>
    <t>(Sub-Head)</t>
  </si>
  <si>
    <t>(Det.Head)</t>
  </si>
  <si>
    <t>(Sub Det.Head)</t>
  </si>
  <si>
    <t>Non-Plan=N/</t>
  </si>
  <si>
    <t>Charged=C/</t>
  </si>
  <si>
    <t>Contigency Fund MH/</t>
  </si>
  <si>
    <t>Plan=P:</t>
  </si>
  <si>
    <t>Voted=V</t>
  </si>
  <si>
    <t>Gross Rs.</t>
  </si>
  <si>
    <t>Deductions Rs.</t>
  </si>
  <si>
    <t>Net Rs.</t>
  </si>
  <si>
    <t>Net Rs</t>
  </si>
  <si>
    <t>_________________________________________________________________________Only)</t>
  </si>
  <si>
    <t>(As in APTC Form-101)</t>
  </si>
  <si>
    <t>Specimen Signature of Messenger1.</t>
  </si>
  <si>
    <t>DDO Signature</t>
  </si>
  <si>
    <t>STO Signature</t>
  </si>
  <si>
    <t>BUDGET</t>
  </si>
  <si>
    <t>1.</t>
  </si>
  <si>
    <t>2.</t>
  </si>
  <si>
    <t>Total Expenditure including this Bill</t>
  </si>
  <si>
    <t>3.</t>
  </si>
  <si>
    <t>Balance</t>
  </si>
  <si>
    <t>Drawing Officer</t>
  </si>
  <si>
    <t>This bill amount Rs.</t>
  </si>
  <si>
    <t>(Rupees</t>
  </si>
  <si>
    <t>only) paid by cash / cheque / draft adjust to account.</t>
  </si>
  <si>
    <t>Received Cash</t>
  </si>
  <si>
    <t>REQUIRED CERTIFICATES</t>
  </si>
  <si>
    <t xml:space="preserve">Certified that this amount claimed in this bill has not been drawn and </t>
  </si>
  <si>
    <t>paid previously</t>
  </si>
  <si>
    <t>DRAWING OFFICER</t>
  </si>
  <si>
    <t>For the use Of  Accountant  General  Office</t>
  </si>
  <si>
    <t>Budget allocation for the year 2011-2012</t>
  </si>
  <si>
    <t>EMPLOYEE INFORMATION</t>
  </si>
  <si>
    <t>NAME OF THE EMPLOYEE</t>
  </si>
  <si>
    <t>TREASURY ID NO</t>
  </si>
  <si>
    <t>OFFICE/SCHOOL</t>
  </si>
  <si>
    <t>NO. OF EARNED LEAVES AT CREDIT</t>
  </si>
  <si>
    <t>NO. OF HALF PAY LEAVES AT CREDIT</t>
  </si>
  <si>
    <t>HRA PERCENTAGE ON RETIREMENT</t>
  </si>
  <si>
    <t>DDO' INFORMATION</t>
  </si>
  <si>
    <t>DDO'S DESIGNATION</t>
  </si>
  <si>
    <t>DDO'S NAME</t>
  </si>
  <si>
    <t>DDO'S STATION</t>
  </si>
  <si>
    <t>DDO CODE</t>
  </si>
  <si>
    <t>HEAD OF ACCOUNT</t>
  </si>
  <si>
    <t>MAJOR HEAD</t>
  </si>
  <si>
    <t>SUB-MAJOR</t>
  </si>
  <si>
    <t>GROUP SUB HEAD</t>
  </si>
  <si>
    <t>MINOR HEAD</t>
  </si>
  <si>
    <t>SUB-HEAD</t>
  </si>
  <si>
    <t>DETAILED HEAD</t>
  </si>
  <si>
    <t>S.T.O. INFORMATION</t>
  </si>
  <si>
    <t>NAME OF THE S.T.O</t>
  </si>
  <si>
    <t>S.T.O. CODE</t>
  </si>
  <si>
    <t>S.No</t>
  </si>
  <si>
    <t>TREASURY ID</t>
  </si>
  <si>
    <t>BASIC PAY</t>
  </si>
  <si>
    <t>DA</t>
  </si>
  <si>
    <t>TOTAL</t>
  </si>
  <si>
    <t>GIS</t>
  </si>
  <si>
    <t>P. TAX</t>
  </si>
  <si>
    <t>TOTAL GOVT. DEDUCTIONS</t>
  </si>
  <si>
    <t>A.G.NET</t>
  </si>
  <si>
    <t>NON-GOVT DEDUCTIONS</t>
  </si>
  <si>
    <t>NET</t>
  </si>
  <si>
    <t>CH. ARUNA KUMARI</t>
  </si>
  <si>
    <t>0706871</t>
  </si>
  <si>
    <t>M. P. PRIMARY SCHOOL, NAWABPET, S N PADU MANDAL</t>
  </si>
  <si>
    <t>BASIC PAY AT THE TIME OF RETIREMENT</t>
  </si>
  <si>
    <t>D.A. PERCENTAGE AT THE TIME OF RETIREMENT</t>
  </si>
  <si>
    <t>GRAND TOTAL</t>
  </si>
  <si>
    <t>ELIGIBLE</t>
  </si>
  <si>
    <t>DESIGNATION</t>
  </si>
  <si>
    <t>S.G.T</t>
  </si>
  <si>
    <t>FAMILY PLANNING INCREMENT</t>
  </si>
  <si>
    <t>A.I.</t>
  </si>
  <si>
    <t>F.P.I</t>
  </si>
  <si>
    <t>018-</t>
  </si>
  <si>
    <t>S.L.</t>
  </si>
  <si>
    <t>MANDAL EDUCATIONAL OFFICER</t>
  </si>
  <si>
    <t>M. Ch. VASRAM NAIK., M.A.B.Ed.,</t>
  </si>
  <si>
    <t>Rc. No</t>
  </si>
  <si>
    <t>Dated:</t>
  </si>
  <si>
    <t>Sub:</t>
  </si>
  <si>
    <t>Orders issued-Reg.</t>
  </si>
  <si>
    <t>Ref:</t>
  </si>
  <si>
    <t>1. G.O.Ms. No. 154, Finance Department Dated: 4.5.2010</t>
  </si>
  <si>
    <t>2. Application of the individual</t>
  </si>
  <si>
    <t>3. Service Register  of the Individual</t>
  </si>
  <si>
    <t>ORDER:</t>
  </si>
  <si>
    <t>(Half of the Basic Pay+D.A. Admissible)/30 X Balance of Half Pay Leaves</t>
  </si>
  <si>
    <t xml:space="preserve">               Certified that necessary entries have been made in the Service Register of the Individual and the Earned Leave and Half Pay Leave accounts have been closed. Certified that she has no dues or recoveries are pending to be paid to the Government.</t>
  </si>
  <si>
    <t>DRAWING AND DISBURSING OFFICER</t>
  </si>
  <si>
    <t>Copy to</t>
  </si>
  <si>
    <t>The Individual</t>
  </si>
  <si>
    <t>The bill</t>
  </si>
  <si>
    <t xml:space="preserve"> PAY BILL FOR ENCASHMENT OF EARNED LEAVE AND HALF PAY LEAVE</t>
  </si>
  <si>
    <r>
      <t>Non-plan=N/</t>
    </r>
    <r>
      <rPr>
        <strike/>
        <sz val="12"/>
        <rFont val="Arial"/>
        <family val="2"/>
      </rPr>
      <t>Plan</t>
    </r>
    <r>
      <rPr>
        <sz val="12"/>
        <rFont val="Arial"/>
        <family val="2"/>
      </rPr>
      <t>=P</t>
    </r>
  </si>
  <si>
    <t>Charged=C/Voted=V</t>
  </si>
  <si>
    <t>/2011-12</t>
  </si>
  <si>
    <t>0308063</t>
  </si>
  <si>
    <t>0701</t>
  </si>
  <si>
    <t>S.TO., ONGOLE</t>
  </si>
  <si>
    <t>BANK NAME</t>
  </si>
  <si>
    <t>S.B.I, ONGOLE</t>
  </si>
  <si>
    <t>AMOUNT</t>
  </si>
  <si>
    <t>AMOUNT IN WORDS</t>
  </si>
  <si>
    <t>ONE LAKH EIGHTY FOUR THOUSAND THREE HUNDRED AND SEVENTY SIX ONLY</t>
  </si>
  <si>
    <t>AMOUNT IN WORDS( ADD ONE RUPEE)</t>
  </si>
  <si>
    <t>ONE LAKH EIGHTY FOUR THOUSAND THREE HUNDRED AND SEVENTY SEVEN ONLY</t>
  </si>
  <si>
    <r>
      <t>DDO Designation:</t>
    </r>
    <r>
      <rPr>
        <u val="single"/>
        <sz val="10"/>
        <rFont val="Arial"/>
        <family val="2"/>
      </rPr>
      <t xml:space="preserve"> </t>
    </r>
  </si>
  <si>
    <t xml:space="preserve">to Smt/Sri     </t>
  </si>
  <si>
    <t xml:space="preserve">for the office of the </t>
  </si>
  <si>
    <r>
      <t xml:space="preserve">Messenger Name:                                 </t>
    </r>
    <r>
      <rPr>
        <u val="single"/>
        <sz val="10"/>
        <rFont val="Arial"/>
        <family val="2"/>
      </rPr>
      <t xml:space="preserve">                      </t>
    </r>
    <r>
      <rPr>
        <sz val="10"/>
        <rFont val="Arial"/>
        <family val="2"/>
      </rPr>
      <t xml:space="preserve">Designation        </t>
    </r>
  </si>
  <si>
    <t>M.P. , S.N. PADU</t>
  </si>
  <si>
    <t>DDO's Office</t>
  </si>
  <si>
    <t>RETIREMENT</t>
  </si>
  <si>
    <t>DEATH</t>
  </si>
  <si>
    <t>DATE OF RETIREMENT/DEATH</t>
  </si>
  <si>
    <t>1-RETIREMENT / 2-DEATH</t>
  </si>
  <si>
    <t xml:space="preserve">         In the reference cited 1 above, Government issued orders permitting employees to encash their Earned Leave and Half Pay leave not exceeding 300 days in total , after retirement or death</t>
  </si>
  <si>
    <t>Date</t>
  </si>
  <si>
    <t>71/2011</t>
  </si>
  <si>
    <t>PREPARED BY V.MURALI KRISHNA, S.G.T, MPPS, RL PURAM, S N PADU MANDAL, PRAKASAM DISTRICT 8897515307</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</si>
</sst>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 numFmtId="186" formatCode="[$-409]dddd\,\ mmmm\ dd\,\ yyyy"/>
    <numFmt numFmtId="187" formatCode="[$-409]h:mm:ss\ AM/PM"/>
    <numFmt numFmtId="188" formatCode="0.00;[Red]0.00"/>
    <numFmt numFmtId="189" formatCode="0_);[Red]\(0\)"/>
    <numFmt numFmtId="190" formatCode="&quot;Rs.&quot;#,##0.00"/>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409]dd\ mmmm\,\ yyyy"/>
    <numFmt numFmtId="198" formatCode="0.00_);\(0.00\)"/>
    <numFmt numFmtId="199" formatCode="0_);\(0\)"/>
    <numFmt numFmtId="200" formatCode="&quot;$&quot;#,##0.00"/>
    <numFmt numFmtId="201" formatCode="[$Rs-420]#,##0.00_-"/>
    <numFmt numFmtId="202" formatCode="mmm\-yyyy"/>
    <numFmt numFmtId="203" formatCode="dd\-mm\-yyyy"/>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name val="Arial"/>
      <family val="2"/>
    </font>
    <font>
      <b/>
      <sz val="12"/>
      <name val="Arial"/>
      <family val="2"/>
    </font>
    <font>
      <b/>
      <sz val="14"/>
      <name val="Arial"/>
      <family val="2"/>
    </font>
    <font>
      <b/>
      <sz val="11"/>
      <name val="Arial"/>
      <family val="2"/>
    </font>
    <font>
      <b/>
      <sz val="10"/>
      <name val="Arial"/>
      <family val="2"/>
    </font>
    <font>
      <b/>
      <sz val="8"/>
      <name val="Arial"/>
      <family val="2"/>
    </font>
    <font>
      <sz val="14"/>
      <name val="Arial"/>
      <family val="2"/>
    </font>
    <font>
      <sz val="12"/>
      <name val="Arial"/>
      <family val="2"/>
    </font>
    <font>
      <i/>
      <sz val="12"/>
      <name val="Arial"/>
      <family val="2"/>
    </font>
    <font>
      <sz val="11"/>
      <name val="Arial"/>
      <family val="2"/>
    </font>
    <font>
      <u val="single"/>
      <sz val="10"/>
      <name val="Arial"/>
      <family val="2"/>
    </font>
    <font>
      <sz val="20"/>
      <name val="Arial"/>
      <family val="2"/>
    </font>
    <font>
      <sz val="9"/>
      <name val="Arial"/>
      <family val="2"/>
    </font>
    <font>
      <b/>
      <sz val="8"/>
      <name val="Verdana"/>
      <family val="2"/>
    </font>
    <font>
      <b/>
      <sz val="9"/>
      <name val="Arial"/>
      <family val="2"/>
    </font>
    <font>
      <sz val="8"/>
      <name val="Arial"/>
      <family val="0"/>
    </font>
    <font>
      <b/>
      <u val="single"/>
      <sz val="11"/>
      <name val="Arial"/>
      <family val="0"/>
    </font>
    <font>
      <sz val="11"/>
      <color indexed="8"/>
      <name val="Verdana"/>
      <family val="2"/>
    </font>
    <font>
      <sz val="11"/>
      <name val="Verdana"/>
      <family val="2"/>
    </font>
    <font>
      <sz val="14"/>
      <name val="Verdana"/>
      <family val="2"/>
    </font>
    <font>
      <sz val="11"/>
      <color indexed="10"/>
      <name val="Arial"/>
      <family val="2"/>
    </font>
    <font>
      <sz val="11"/>
      <color indexed="10"/>
      <name val="Verdana"/>
      <family val="2"/>
    </font>
    <font>
      <sz val="12"/>
      <name val="Verdana"/>
      <family val="2"/>
    </font>
    <font>
      <sz val="12"/>
      <name val="Helvetica Narrow"/>
      <family val="2"/>
    </font>
    <font>
      <sz val="12"/>
      <name val="Impact"/>
      <family val="2"/>
    </font>
    <font>
      <sz val="12"/>
      <name val="Helvetica"/>
      <family val="2"/>
    </font>
    <font>
      <sz val="12"/>
      <name val="Arial Unicode MS"/>
      <family val="2"/>
    </font>
    <font>
      <sz val="12"/>
      <name val="Trebuchet MS"/>
      <family val="2"/>
    </font>
    <font>
      <strike/>
      <sz val="12"/>
      <name val="Arial"/>
      <family val="2"/>
    </font>
    <font>
      <sz val="12"/>
      <color indexed="9"/>
      <name val="Arial"/>
      <family val="2"/>
    </font>
    <font>
      <sz val="10"/>
      <color indexed="8"/>
      <name val="Arial"/>
      <family val="0"/>
    </font>
    <font>
      <sz val="8"/>
      <color indexed="8"/>
      <name val="Arial"/>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21"/>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14"/>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hair"/>
    </border>
    <border>
      <left>
        <color indexed="63"/>
      </left>
      <right style="thick"/>
      <top>
        <color indexed="63"/>
      </top>
      <bottom style="hair"/>
    </border>
    <border>
      <left>
        <color indexed="63"/>
      </left>
      <right style="hair"/>
      <top>
        <color indexed="63"/>
      </top>
      <bottom>
        <color indexed="63"/>
      </bottom>
    </border>
    <border>
      <left>
        <color indexed="63"/>
      </left>
      <right>
        <color indexed="63"/>
      </right>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style="thin"/>
      <right>
        <color indexed="63"/>
      </right>
      <top>
        <color indexed="63"/>
      </top>
      <bottom style="thin"/>
    </border>
    <border>
      <left>
        <color indexed="63"/>
      </left>
      <right style="thick"/>
      <top>
        <color indexed="63"/>
      </top>
      <bottom style="thin"/>
    </border>
    <border>
      <left style="thin"/>
      <right style="thin"/>
      <top style="thin"/>
      <bottom style="thin"/>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double"/>
      <top>
        <color indexed="63"/>
      </top>
      <bottom style="medium"/>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style="medium"/>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thin"/>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18">
    <xf numFmtId="0" fontId="0" fillId="0" borderId="0" xfId="0" applyAlignment="1">
      <alignment/>
    </xf>
    <xf numFmtId="0" fontId="20" fillId="0" borderId="0" xfId="0" applyFont="1" applyBorder="1" applyAlignment="1">
      <alignment vertical="center" textRotation="90"/>
    </xf>
    <xf numFmtId="0" fontId="24" fillId="0" borderId="0" xfId="0" applyFont="1" applyAlignment="1">
      <alignment/>
    </xf>
    <xf numFmtId="0" fontId="24" fillId="0" borderId="0" xfId="0" applyFont="1" applyBorder="1" applyAlignment="1">
      <alignment vertical="center"/>
    </xf>
    <xf numFmtId="0" fontId="21" fillId="0" borderId="0" xfId="0" applyFont="1" applyBorder="1" applyAlignment="1">
      <alignment vertical="center"/>
    </xf>
    <xf numFmtId="0" fontId="0" fillId="0" borderId="0" xfId="0" applyBorder="1" applyAlignment="1">
      <alignment/>
    </xf>
    <xf numFmtId="0" fontId="24" fillId="0" borderId="0" xfId="0" applyFont="1" applyBorder="1" applyAlignment="1">
      <alignment/>
    </xf>
    <xf numFmtId="0" fontId="0" fillId="0" borderId="0" xfId="0" applyFont="1" applyAlignment="1">
      <alignment/>
    </xf>
    <xf numFmtId="0" fontId="28" fillId="0" borderId="0" xfId="0" applyFont="1" applyAlignment="1">
      <alignment vertical="center"/>
    </xf>
    <xf numFmtId="0" fontId="0" fillId="0" borderId="0" xfId="0" applyFont="1" applyAlignment="1">
      <alignment vertical="top"/>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xf>
    <xf numFmtId="0" fontId="0" fillId="0" borderId="21" xfId="0" applyFont="1" applyBorder="1" applyAlignment="1">
      <alignment/>
    </xf>
    <xf numFmtId="0" fontId="0" fillId="0" borderId="22" xfId="0" applyFont="1" applyBorder="1" applyAlignment="1">
      <alignment horizontal="center"/>
    </xf>
    <xf numFmtId="0" fontId="0" fillId="0" borderId="0" xfId="0" applyFont="1" applyBorder="1" applyAlignment="1">
      <alignment/>
    </xf>
    <xf numFmtId="196" fontId="0" fillId="0" borderId="15" xfId="0" applyNumberFormat="1" applyFont="1" applyBorder="1" applyAlignment="1">
      <alignment/>
    </xf>
    <xf numFmtId="4" fontId="0" fillId="0" borderId="0" xfId="0" applyNumberFormat="1" applyFont="1" applyBorder="1" applyAlignment="1">
      <alignment/>
    </xf>
    <xf numFmtId="0" fontId="0" fillId="0" borderId="10" xfId="0" applyFont="1" applyBorder="1" applyAlignment="1">
      <alignment horizontal="right"/>
    </xf>
    <xf numFmtId="0" fontId="0" fillId="0" borderId="0" xfId="0" applyFont="1" applyBorder="1" applyAlignment="1">
      <alignment horizontal="righ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Alignment="1">
      <alignment horizont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24" fillId="0" borderId="10" xfId="0" applyFont="1" applyBorder="1" applyAlignment="1" quotePrefix="1">
      <alignment horizontal="center" vertical="center"/>
    </xf>
    <xf numFmtId="0" fontId="24" fillId="0" borderId="11" xfId="0" applyFont="1" applyBorder="1" applyAlignment="1">
      <alignment vertical="center"/>
    </xf>
    <xf numFmtId="0" fontId="24" fillId="0" borderId="10" xfId="0" applyFont="1" applyBorder="1" applyAlignment="1">
      <alignment vertical="center"/>
    </xf>
    <xf numFmtId="0" fontId="24" fillId="0" borderId="23" xfId="0" applyFont="1" applyBorder="1" applyAlignment="1">
      <alignment vertical="center"/>
    </xf>
    <xf numFmtId="0" fontId="24" fillId="0" borderId="15" xfId="0" applyFont="1" applyBorder="1" applyAlignment="1">
      <alignment vertical="center"/>
    </xf>
    <xf numFmtId="0" fontId="24" fillId="0" borderId="21"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2" fontId="33" fillId="0" borderId="0" xfId="0" applyNumberFormat="1" applyFont="1" applyBorder="1" applyAlignment="1">
      <alignment horizontal="center" vertical="center"/>
    </xf>
    <xf numFmtId="2" fontId="24" fillId="0" borderId="0" xfId="0" applyNumberFormat="1" applyFont="1" applyBorder="1" applyAlignment="1" quotePrefix="1">
      <alignment horizontal="center" vertical="center"/>
    </xf>
    <xf numFmtId="2" fontId="24" fillId="0" borderId="0" xfId="0" applyNumberFormat="1" applyFont="1" applyBorder="1" applyAlignment="1">
      <alignment horizontal="left" vertical="center"/>
    </xf>
    <xf numFmtId="0" fontId="24" fillId="0" borderId="0" xfId="0" applyFont="1" applyAlignment="1">
      <alignment vertical="center"/>
    </xf>
    <xf numFmtId="2" fontId="24" fillId="0" borderId="0" xfId="0" applyNumberFormat="1" applyFont="1" applyBorder="1" applyAlignment="1">
      <alignment horizontal="center" vertical="center"/>
    </xf>
    <xf numFmtId="0" fontId="24" fillId="0" borderId="25" xfId="0" applyFont="1" applyBorder="1" applyAlignment="1" quotePrefix="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0" fillId="0" borderId="29" xfId="0" applyBorder="1" applyAlignment="1">
      <alignment vertical="center"/>
    </xf>
    <xf numFmtId="0" fontId="24" fillId="0" borderId="30" xfId="0" applyFont="1" applyBorder="1" applyAlignment="1">
      <alignment vertical="center"/>
    </xf>
    <xf numFmtId="0" fontId="0" fillId="0" borderId="25" xfId="0" applyBorder="1" applyAlignment="1">
      <alignment/>
    </xf>
    <xf numFmtId="0" fontId="25" fillId="0" borderId="0" xfId="0" applyFont="1" applyFill="1" applyBorder="1" applyAlignment="1">
      <alignment vertical="center"/>
    </xf>
    <xf numFmtId="0" fontId="24" fillId="0" borderId="31" xfId="0"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xf>
    <xf numFmtId="0" fontId="24" fillId="0" borderId="0" xfId="0" applyFont="1" applyAlignment="1">
      <alignment/>
    </xf>
    <xf numFmtId="0" fontId="24" fillId="0" borderId="11" xfId="0" applyFont="1" applyBorder="1" applyAlignment="1">
      <alignment/>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0" fontId="24" fillId="0" borderId="11" xfId="0" applyFont="1" applyBorder="1" applyAlignment="1">
      <alignment vertical="center" wrapText="1"/>
    </xf>
    <xf numFmtId="0" fontId="0" fillId="0" borderId="25" xfId="0" applyBorder="1" applyAlignment="1" quotePrefix="1">
      <alignment vertical="center"/>
    </xf>
    <xf numFmtId="0" fontId="24" fillId="0" borderId="32" xfId="0" applyFont="1" applyBorder="1" applyAlignment="1">
      <alignment vertical="center" wrapText="1"/>
    </xf>
    <xf numFmtId="0" fontId="24" fillId="0" borderId="32" xfId="0" applyFont="1" applyBorder="1" applyAlignment="1">
      <alignment vertical="center"/>
    </xf>
    <xf numFmtId="0" fontId="24" fillId="0" borderId="0" xfId="0" applyFont="1" applyFill="1" applyBorder="1" applyAlignment="1">
      <alignment vertical="center"/>
    </xf>
    <xf numFmtId="0" fontId="24" fillId="0" borderId="31" xfId="0" applyFont="1" applyBorder="1" applyAlignment="1">
      <alignment vertical="center"/>
    </xf>
    <xf numFmtId="0" fontId="0" fillId="0" borderId="25" xfId="0" applyBorder="1" applyAlignment="1">
      <alignment vertical="center"/>
    </xf>
    <xf numFmtId="0" fontId="0" fillId="0" borderId="32" xfId="0" applyBorder="1" applyAlignment="1">
      <alignment/>
    </xf>
    <xf numFmtId="0" fontId="0" fillId="0" borderId="0" xfId="0" applyFont="1" applyFill="1" applyBorder="1" applyAlignment="1">
      <alignment vertical="center"/>
    </xf>
    <xf numFmtId="0" fontId="0" fillId="0" borderId="33" xfId="0" applyBorder="1" applyAlignment="1">
      <alignment/>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25" fillId="0" borderId="0" xfId="0" applyFont="1" applyBorder="1" applyAlignment="1">
      <alignment vertical="center"/>
    </xf>
    <xf numFmtId="0" fontId="24" fillId="0" borderId="0" xfId="0" applyFont="1" applyBorder="1" applyAlignment="1" quotePrefix="1">
      <alignment horizontal="center" vertical="center"/>
    </xf>
    <xf numFmtId="0" fontId="24" fillId="0" borderId="0" xfId="0" applyFont="1" applyBorder="1" applyAlignment="1" quotePrefix="1">
      <alignment horizontal="center" vertical="center" wrapText="1"/>
    </xf>
    <xf numFmtId="0" fontId="25" fillId="0" borderId="25" xfId="0" applyFont="1" applyBorder="1" applyAlignment="1">
      <alignment horizontal="center" vertical="center" wrapText="1"/>
    </xf>
    <xf numFmtId="0" fontId="24" fillId="0" borderId="25" xfId="0" applyFont="1" applyBorder="1" applyAlignment="1">
      <alignment horizontal="center" vertical="center"/>
    </xf>
    <xf numFmtId="0" fontId="24" fillId="0" borderId="25" xfId="0" applyFont="1" applyBorder="1" applyAlignment="1">
      <alignment horizontal="center" wrapText="1"/>
    </xf>
    <xf numFmtId="0" fontId="34" fillId="0" borderId="25" xfId="0" applyFont="1" applyBorder="1" applyAlignment="1">
      <alignment horizontal="center" vertical="center" wrapText="1"/>
    </xf>
    <xf numFmtId="0" fontId="24" fillId="0" borderId="25"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22" xfId="0" applyBorder="1" applyAlignment="1">
      <alignment vertical="center"/>
    </xf>
    <xf numFmtId="49" fontId="0" fillId="0" borderId="0" xfId="0" applyNumberFormat="1" applyAlignment="1">
      <alignment/>
    </xf>
    <xf numFmtId="0" fontId="27" fillId="0" borderId="0" xfId="0" applyFont="1" applyBorder="1" applyAlignment="1">
      <alignment horizontal="center" vertical="center"/>
    </xf>
    <xf numFmtId="0" fontId="0" fillId="0" borderId="0" xfId="0" applyBorder="1" applyAlignment="1">
      <alignment horizontal="center" vertical="center" wrapText="1"/>
    </xf>
    <xf numFmtId="0" fontId="0" fillId="0" borderId="22" xfId="0" applyBorder="1" applyAlignment="1">
      <alignment horizontal="right" vertical="center"/>
    </xf>
    <xf numFmtId="0" fontId="29" fillId="0" borderId="0" xfId="0" applyFont="1" applyAlignment="1">
      <alignment horizontal="right" vertical="center"/>
    </xf>
    <xf numFmtId="0" fontId="29" fillId="0" borderId="0" xfId="0" applyFont="1" applyAlignment="1">
      <alignment vertical="center"/>
    </xf>
    <xf numFmtId="0" fontId="36" fillId="0" borderId="0" xfId="0" applyFont="1" applyAlignment="1">
      <alignment vertical="center"/>
    </xf>
    <xf numFmtId="0" fontId="29" fillId="0" borderId="0" xfId="0" applyFont="1" applyAlignment="1">
      <alignment/>
    </xf>
    <xf numFmtId="0" fontId="29" fillId="0" borderId="0" xfId="0" applyFont="1" applyAlignment="1">
      <alignment vertical="center" wrapText="1"/>
    </xf>
    <xf numFmtId="0" fontId="23" fillId="0" borderId="0" xfId="0" applyFont="1" applyAlignment="1">
      <alignment/>
    </xf>
    <xf numFmtId="14" fontId="29" fillId="0" borderId="0" xfId="0" applyNumberFormat="1" applyFont="1" applyAlignment="1">
      <alignment vertical="center"/>
    </xf>
    <xf numFmtId="0" fontId="0" fillId="0" borderId="34" xfId="0" applyFont="1" applyBorder="1" applyAlignment="1">
      <alignment/>
    </xf>
    <xf numFmtId="0" fontId="0" fillId="0" borderId="0" xfId="0" applyFont="1" applyAlignment="1">
      <alignment/>
    </xf>
    <xf numFmtId="0" fontId="37" fillId="0" borderId="22"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29" fillId="0" borderId="0" xfId="0" applyFont="1" applyBorder="1" applyAlignment="1">
      <alignment vertical="center"/>
    </xf>
    <xf numFmtId="0" fontId="29" fillId="0" borderId="31" xfId="0" applyFont="1" applyBorder="1" applyAlignment="1">
      <alignment vertical="center"/>
    </xf>
    <xf numFmtId="0" fontId="29" fillId="0" borderId="35" xfId="0" applyFont="1" applyBorder="1" applyAlignment="1">
      <alignment vertical="center"/>
    </xf>
    <xf numFmtId="0" fontId="38" fillId="0" borderId="0" xfId="0" applyFont="1" applyBorder="1" applyAlignment="1">
      <alignment vertical="center"/>
    </xf>
    <xf numFmtId="0" fontId="27" fillId="0" borderId="35" xfId="0" applyFont="1" applyBorder="1" applyAlignment="1">
      <alignment vertical="center"/>
    </xf>
    <xf numFmtId="0" fontId="40" fillId="0" borderId="0"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quotePrefix="1">
      <alignment horizontal="right" vertical="center"/>
    </xf>
    <xf numFmtId="0" fontId="29" fillId="0" borderId="0" xfId="0" applyFont="1" applyBorder="1" applyAlignment="1" quotePrefix="1">
      <alignment vertical="center"/>
    </xf>
    <xf numFmtId="0" fontId="41" fillId="0" borderId="0" xfId="0" applyFont="1" applyBorder="1" applyAlignment="1">
      <alignment horizontal="center" vertical="center"/>
    </xf>
    <xf numFmtId="0" fontId="41" fillId="0" borderId="0" xfId="0" applyFont="1" applyBorder="1" applyAlignment="1" quotePrefix="1">
      <alignment horizontal="center" vertical="center"/>
    </xf>
    <xf numFmtId="0" fontId="0" fillId="0" borderId="0" xfId="0" applyFont="1" applyAlignment="1">
      <alignment/>
    </xf>
    <xf numFmtId="0" fontId="29" fillId="0" borderId="36" xfId="0" applyFont="1" applyBorder="1" applyAlignment="1">
      <alignment vertical="center"/>
    </xf>
    <xf numFmtId="0" fontId="29" fillId="0" borderId="15" xfId="0" applyFont="1" applyBorder="1" applyAlignment="1">
      <alignment vertical="center"/>
    </xf>
    <xf numFmtId="0" fontId="29" fillId="0" borderId="37" xfId="0" applyFont="1" applyBorder="1" applyAlignment="1">
      <alignment vertical="center"/>
    </xf>
    <xf numFmtId="0" fontId="29" fillId="0" borderId="32" xfId="0" applyFont="1" applyBorder="1" applyAlignment="1">
      <alignment vertical="center"/>
    </xf>
    <xf numFmtId="0" fontId="27" fillId="0" borderId="0" xfId="0" applyFont="1" applyBorder="1" applyAlignment="1">
      <alignment vertical="center"/>
    </xf>
    <xf numFmtId="0" fontId="42" fillId="0" borderId="0" xfId="0" applyFont="1" applyBorder="1" applyAlignment="1">
      <alignment horizontal="center" vertical="center"/>
    </xf>
    <xf numFmtId="0" fontId="42" fillId="0" borderId="22" xfId="0" applyFont="1" applyBorder="1" applyAlignment="1">
      <alignment horizontal="center" vertical="center"/>
    </xf>
    <xf numFmtId="0" fontId="27" fillId="0" borderId="22" xfId="0" applyFont="1" applyBorder="1" applyAlignment="1">
      <alignment horizontal="center" vertical="center"/>
    </xf>
    <xf numFmtId="0" fontId="27" fillId="0" borderId="32" xfId="0" applyFont="1" applyBorder="1" applyAlignment="1">
      <alignment vertical="center"/>
    </xf>
    <xf numFmtId="0" fontId="27" fillId="0" borderId="0" xfId="0" applyFont="1" applyAlignment="1">
      <alignment/>
    </xf>
    <xf numFmtId="0" fontId="42" fillId="0" borderId="0" xfId="0" applyFont="1" applyBorder="1" applyAlignment="1">
      <alignment vertical="center"/>
    </xf>
    <xf numFmtId="0" fontId="0" fillId="0" borderId="0" xfId="0" applyFont="1" applyAlignment="1">
      <alignment/>
    </xf>
    <xf numFmtId="0" fontId="43" fillId="0" borderId="0" xfId="0" applyFont="1" applyBorder="1" applyAlignment="1">
      <alignment vertical="center"/>
    </xf>
    <xf numFmtId="0" fontId="44" fillId="0" borderId="0" xfId="0" applyFont="1" applyBorder="1" applyAlignment="1">
      <alignment vertical="center"/>
    </xf>
    <xf numFmtId="0" fontId="42" fillId="0" borderId="31" xfId="0" applyFont="1" applyBorder="1" applyAlignment="1">
      <alignment vertical="center"/>
    </xf>
    <xf numFmtId="0" fontId="45" fillId="0" borderId="0" xfId="0" applyFont="1" applyBorder="1" applyAlignment="1">
      <alignment vertical="center"/>
    </xf>
    <xf numFmtId="0" fontId="27" fillId="0" borderId="0" xfId="0" applyFont="1" applyBorder="1" applyAlignment="1">
      <alignment vertical="center" wrapText="1"/>
    </xf>
    <xf numFmtId="0" fontId="27" fillId="0" borderId="32" xfId="0" applyFont="1" applyBorder="1" applyAlignment="1">
      <alignment vertical="center" wrapText="1"/>
    </xf>
    <xf numFmtId="0" fontId="27" fillId="0" borderId="35" xfId="0" applyFont="1" applyBorder="1" applyAlignment="1">
      <alignment/>
    </xf>
    <xf numFmtId="0" fontId="27" fillId="0" borderId="22" xfId="0" applyFont="1" applyBorder="1" applyAlignment="1">
      <alignment horizontal="center" vertical="center" wrapText="1"/>
    </xf>
    <xf numFmtId="2" fontId="42" fillId="0" borderId="0" xfId="0" applyNumberFormat="1" applyFont="1" applyBorder="1" applyAlignment="1">
      <alignment vertical="center"/>
    </xf>
    <xf numFmtId="0" fontId="0" fillId="0" borderId="0" xfId="0" applyFont="1" applyBorder="1" applyAlignment="1">
      <alignment/>
    </xf>
    <xf numFmtId="0" fontId="46" fillId="0" borderId="0" xfId="0" applyFont="1" applyBorder="1" applyAlignment="1">
      <alignment horizontal="left" vertical="center"/>
    </xf>
    <xf numFmtId="0" fontId="47" fillId="0" borderId="0" xfId="0" applyFont="1" applyBorder="1" applyAlignment="1">
      <alignment horizontal="center" vertical="center"/>
    </xf>
    <xf numFmtId="0" fontId="27" fillId="0" borderId="38" xfId="0" applyFont="1" applyBorder="1" applyAlignment="1">
      <alignment vertical="center"/>
    </xf>
    <xf numFmtId="0" fontId="27" fillId="0" borderId="27" xfId="0" applyFont="1" applyBorder="1" applyAlignment="1">
      <alignment vertical="center"/>
    </xf>
    <xf numFmtId="0" fontId="27" fillId="0" borderId="27" xfId="0" applyFont="1" applyBorder="1" applyAlignment="1">
      <alignment/>
    </xf>
    <xf numFmtId="0" fontId="45" fillId="0" borderId="27" xfId="0" applyFont="1" applyBorder="1" applyAlignment="1">
      <alignment vertical="center"/>
    </xf>
    <xf numFmtId="0" fontId="27" fillId="0" borderId="39" xfId="0" applyFont="1" applyBorder="1" applyAlignment="1">
      <alignment vertical="center"/>
    </xf>
    <xf numFmtId="0" fontId="27" fillId="0" borderId="35" xfId="0" applyFont="1" applyBorder="1" applyAlignment="1" quotePrefix="1">
      <alignment vertical="center"/>
    </xf>
    <xf numFmtId="0" fontId="27" fillId="0" borderId="0" xfId="0" applyFont="1" applyBorder="1" applyAlignment="1">
      <alignment/>
    </xf>
    <xf numFmtId="2" fontId="49" fillId="0" borderId="0" xfId="0" applyNumberFormat="1" applyFont="1" applyBorder="1" applyAlignment="1">
      <alignment vertical="center"/>
    </xf>
    <xf numFmtId="0" fontId="27" fillId="0" borderId="40" xfId="0" applyFont="1" applyBorder="1" applyAlignment="1">
      <alignment vertical="center"/>
    </xf>
    <xf numFmtId="0" fontId="27" fillId="0" borderId="40" xfId="0" applyFont="1" applyFill="1" applyBorder="1" applyAlignment="1">
      <alignment vertical="center"/>
    </xf>
    <xf numFmtId="0" fontId="0" fillId="0" borderId="35" xfId="0" applyFont="1" applyBorder="1" applyAlignment="1">
      <alignment vertical="center"/>
    </xf>
    <xf numFmtId="0" fontId="29" fillId="0" borderId="27" xfId="0" applyFont="1" applyBorder="1" applyAlignment="1">
      <alignment vertical="center"/>
    </xf>
    <xf numFmtId="0" fontId="29" fillId="0" borderId="41" xfId="0" applyFont="1" applyBorder="1" applyAlignment="1">
      <alignment vertical="center"/>
    </xf>
    <xf numFmtId="0" fontId="27" fillId="0" borderId="31" xfId="0" applyFont="1" applyBorder="1" applyAlignment="1">
      <alignment vertical="center"/>
    </xf>
    <xf numFmtId="0" fontId="0" fillId="0" borderId="31" xfId="0" applyFont="1" applyBorder="1" applyAlignment="1">
      <alignment textRotation="90"/>
    </xf>
    <xf numFmtId="0" fontId="29" fillId="0" borderId="35" xfId="0" applyFont="1" applyBorder="1" applyAlignment="1">
      <alignment/>
    </xf>
    <xf numFmtId="0" fontId="29" fillId="0" borderId="0" xfId="0" applyFont="1" applyBorder="1" applyAlignment="1">
      <alignment/>
    </xf>
    <xf numFmtId="0" fontId="29" fillId="0" borderId="31" xfId="0" applyFont="1" applyBorder="1" applyAlignment="1">
      <alignment/>
    </xf>
    <xf numFmtId="0" fontId="29" fillId="0" borderId="0" xfId="0" applyFont="1" applyAlignment="1">
      <alignment/>
    </xf>
    <xf numFmtId="0" fontId="29" fillId="0" borderId="42" xfId="0" applyFont="1" applyBorder="1" applyAlignment="1">
      <alignment/>
    </xf>
    <xf numFmtId="0" fontId="29" fillId="0" borderId="34" xfId="0" applyFont="1" applyBorder="1" applyAlignment="1">
      <alignment/>
    </xf>
    <xf numFmtId="0" fontId="29" fillId="0" borderId="43" xfId="0" applyFont="1" applyBorder="1" applyAlignment="1">
      <alignment/>
    </xf>
    <xf numFmtId="0" fontId="0" fillId="0" borderId="0" xfId="0" applyFont="1" applyBorder="1" applyAlignment="1">
      <alignment/>
    </xf>
    <xf numFmtId="0" fontId="0" fillId="24" borderId="0" xfId="0" applyFill="1" applyAlignment="1">
      <alignment vertical="center"/>
    </xf>
    <xf numFmtId="0" fontId="0" fillId="25" borderId="0" xfId="0" applyFill="1" applyAlignment="1">
      <alignment horizontal="center"/>
    </xf>
    <xf numFmtId="0" fontId="24" fillId="26" borderId="22" xfId="0" applyFont="1" applyFill="1" applyBorder="1" applyAlignment="1">
      <alignment horizontal="center"/>
    </xf>
    <xf numFmtId="0" fontId="0" fillId="26" borderId="22" xfId="0" applyFont="1" applyFill="1" applyBorder="1" applyAlignment="1">
      <alignment horizontal="center"/>
    </xf>
    <xf numFmtId="2" fontId="35" fillId="0" borderId="0" xfId="0" applyNumberFormat="1" applyFont="1" applyBorder="1" applyAlignment="1">
      <alignment horizontal="left" vertical="center"/>
    </xf>
    <xf numFmtId="2" fontId="25" fillId="0" borderId="12" xfId="0" applyNumberFormat="1" applyFont="1" applyBorder="1" applyAlignment="1">
      <alignment/>
    </xf>
    <xf numFmtId="2" fontId="0" fillId="0" borderId="15" xfId="0" applyNumberFormat="1" applyFont="1" applyBorder="1" applyAlignment="1">
      <alignment/>
    </xf>
    <xf numFmtId="0" fontId="24" fillId="27" borderId="22" xfId="0" applyFont="1" applyFill="1" applyBorder="1" applyAlignment="1">
      <alignment horizontal="center" vertical="center" wrapText="1"/>
    </xf>
    <xf numFmtId="0" fontId="24" fillId="27" borderId="22" xfId="0" applyFont="1" applyFill="1" applyBorder="1" applyAlignment="1">
      <alignment horizontal="center" vertical="center"/>
    </xf>
    <xf numFmtId="0" fontId="24" fillId="27" borderId="44" xfId="0" applyFont="1" applyFill="1" applyBorder="1" applyAlignment="1">
      <alignment horizontal="center" vertical="center" wrapText="1"/>
    </xf>
    <xf numFmtId="0" fontId="24" fillId="27" borderId="45" xfId="0" applyFont="1" applyFill="1" applyBorder="1" applyAlignment="1">
      <alignment horizontal="center" vertical="center" wrapText="1"/>
    </xf>
    <xf numFmtId="0" fontId="24" fillId="27" borderId="46" xfId="0" applyFont="1" applyFill="1" applyBorder="1" applyAlignment="1">
      <alignment horizontal="center" vertical="center" wrapText="1"/>
    </xf>
    <xf numFmtId="0" fontId="24" fillId="28" borderId="0" xfId="0" applyFont="1" applyFill="1" applyAlignment="1">
      <alignment horizontal="left" vertical="center"/>
    </xf>
    <xf numFmtId="0" fontId="24" fillId="28" borderId="33" xfId="0" applyFont="1" applyFill="1" applyBorder="1" applyAlignment="1">
      <alignment horizontal="left" vertical="center"/>
    </xf>
    <xf numFmtId="0" fontId="24" fillId="27" borderId="22" xfId="0" applyFont="1" applyFill="1" applyBorder="1" applyAlignment="1">
      <alignment horizontal="center" vertical="center" wrapText="1"/>
    </xf>
    <xf numFmtId="0" fontId="24" fillId="28" borderId="0" xfId="0" applyFont="1" applyFill="1" applyAlignment="1">
      <alignment horizontal="left" vertical="center" wrapText="1"/>
    </xf>
    <xf numFmtId="0" fontId="24" fillId="28" borderId="33" xfId="0" applyFont="1" applyFill="1" applyBorder="1" applyAlignment="1">
      <alignment horizontal="left" vertical="center" wrapText="1"/>
    </xf>
    <xf numFmtId="0" fontId="24" fillId="27" borderId="22" xfId="0" applyFont="1" applyFill="1" applyBorder="1" applyAlignment="1">
      <alignment horizontal="left" vertical="center"/>
    </xf>
    <xf numFmtId="14" fontId="24" fillId="27" borderId="22" xfId="0" applyNumberFormat="1" applyFont="1" applyFill="1" applyBorder="1" applyAlignment="1">
      <alignment horizontal="left" vertical="center"/>
    </xf>
    <xf numFmtId="0" fontId="24" fillId="27" borderId="22" xfId="0" applyFont="1" applyFill="1" applyBorder="1" applyAlignment="1" quotePrefix="1">
      <alignment horizontal="left" vertical="center"/>
    </xf>
    <xf numFmtId="0" fontId="24" fillId="27" borderId="22" xfId="0" applyFont="1" applyFill="1" applyBorder="1" applyAlignment="1">
      <alignment horizontal="left" vertical="center" wrapText="1"/>
    </xf>
    <xf numFmtId="0" fontId="24" fillId="29" borderId="0" xfId="0" applyFont="1" applyFill="1" applyAlignment="1">
      <alignment horizontal="center" vertical="center"/>
    </xf>
    <xf numFmtId="14" fontId="24" fillId="27" borderId="44" xfId="0" applyNumberFormat="1" applyFont="1" applyFill="1" applyBorder="1" applyAlignment="1">
      <alignment horizontal="left" vertical="center"/>
    </xf>
    <xf numFmtId="0" fontId="0" fillId="0" borderId="45" xfId="0" applyBorder="1" applyAlignment="1">
      <alignment/>
    </xf>
    <xf numFmtId="0" fontId="0" fillId="0" borderId="46" xfId="0" applyBorder="1" applyAlignment="1">
      <alignment/>
    </xf>
    <xf numFmtId="0" fontId="24" fillId="27" borderId="44" xfId="0" applyFont="1" applyFill="1" applyBorder="1" applyAlignment="1">
      <alignment horizontal="left" vertical="center" wrapText="1"/>
    </xf>
    <xf numFmtId="0" fontId="24" fillId="27" borderId="45" xfId="0" applyFont="1" applyFill="1" applyBorder="1" applyAlignment="1">
      <alignment horizontal="left" vertical="center" wrapText="1"/>
    </xf>
    <xf numFmtId="0" fontId="24" fillId="27" borderId="46" xfId="0" applyFont="1" applyFill="1" applyBorder="1" applyAlignment="1">
      <alignment horizontal="left" vertical="center" wrapText="1"/>
    </xf>
    <xf numFmtId="0" fontId="24" fillId="27" borderId="24" xfId="0" applyFont="1" applyFill="1" applyBorder="1" applyAlignment="1">
      <alignment horizontal="left" vertical="center" wrapText="1"/>
    </xf>
    <xf numFmtId="0" fontId="24" fillId="27" borderId="19" xfId="0" applyFont="1" applyFill="1" applyBorder="1" applyAlignment="1">
      <alignment horizontal="left" vertical="center" wrapText="1"/>
    </xf>
    <xf numFmtId="0" fontId="24" fillId="27" borderId="47" xfId="0" applyFont="1" applyFill="1" applyBorder="1" applyAlignment="1">
      <alignment horizontal="left" vertical="center" wrapText="1"/>
    </xf>
    <xf numFmtId="2" fontId="42" fillId="0" borderId="0" xfId="0" applyNumberFormat="1" applyFont="1" applyBorder="1" applyAlignment="1">
      <alignment horizontal="center" vertical="center"/>
    </xf>
    <xf numFmtId="2" fontId="42" fillId="0" borderId="32" xfId="0" applyNumberFormat="1" applyFont="1" applyBorder="1" applyAlignment="1">
      <alignment horizontal="center" vertical="center"/>
    </xf>
    <xf numFmtId="0" fontId="42" fillId="0" borderId="0" xfId="0" applyFont="1" applyBorder="1" applyAlignment="1">
      <alignment horizontal="center" vertical="center"/>
    </xf>
    <xf numFmtId="0" fontId="42" fillId="0" borderId="31" xfId="0" applyFont="1" applyBorder="1" applyAlignment="1">
      <alignment horizontal="center" vertical="center"/>
    </xf>
    <xf numFmtId="188" fontId="42" fillId="0" borderId="0" xfId="0" applyNumberFormat="1" applyFont="1" applyBorder="1" applyAlignment="1">
      <alignment horizontal="center" vertical="center"/>
    </xf>
    <xf numFmtId="188" fontId="42" fillId="0" borderId="31" xfId="0" applyNumberFormat="1" applyFont="1" applyBorder="1" applyAlignment="1">
      <alignment horizontal="center" vertical="center"/>
    </xf>
    <xf numFmtId="2" fontId="42" fillId="0" borderId="31" xfId="0" applyNumberFormat="1" applyFont="1" applyBorder="1" applyAlignment="1">
      <alignment horizontal="center" vertical="center"/>
    </xf>
    <xf numFmtId="0" fontId="29" fillId="0" borderId="0" xfId="0" applyFont="1" applyBorder="1" applyAlignment="1">
      <alignment horizontal="left" vertical="center"/>
    </xf>
    <xf numFmtId="0" fontId="29" fillId="0" borderId="31" xfId="0" applyFont="1" applyBorder="1" applyAlignment="1">
      <alignment horizontal="left" vertical="center"/>
    </xf>
    <xf numFmtId="0" fontId="27" fillId="0" borderId="19" xfId="0" applyFont="1" applyBorder="1" applyAlignment="1">
      <alignment horizontal="center" vertical="center"/>
    </xf>
    <xf numFmtId="0" fontId="27" fillId="0" borderId="48" xfId="0" applyFont="1" applyBorder="1" applyAlignment="1">
      <alignment horizontal="center" vertical="center"/>
    </xf>
    <xf numFmtId="0" fontId="39" fillId="0" borderId="22" xfId="0" applyFont="1" applyBorder="1" applyAlignment="1">
      <alignment horizontal="center" vertical="center"/>
    </xf>
    <xf numFmtId="0" fontId="29" fillId="0" borderId="44"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0" fillId="0" borderId="0" xfId="0" applyFont="1" applyAlignment="1">
      <alignment horizontal="center"/>
    </xf>
    <xf numFmtId="0" fontId="42" fillId="0" borderId="32" xfId="0" applyFont="1" applyBorder="1" applyAlignment="1">
      <alignment horizontal="center" vertical="center"/>
    </xf>
    <xf numFmtId="2" fontId="42" fillId="0" borderId="27" xfId="0" applyNumberFormat="1" applyFont="1" applyBorder="1" applyAlignment="1">
      <alignment horizontal="right" vertical="center"/>
    </xf>
    <xf numFmtId="2" fontId="42" fillId="0" borderId="41" xfId="0" applyNumberFormat="1" applyFont="1" applyBorder="1" applyAlignment="1">
      <alignment horizontal="right" vertical="center"/>
    </xf>
    <xf numFmtId="2" fontId="42" fillId="0" borderId="0" xfId="0" applyNumberFormat="1" applyFont="1" applyBorder="1" applyAlignment="1">
      <alignment horizontal="right" vertical="center"/>
    </xf>
    <xf numFmtId="0" fontId="42" fillId="0" borderId="0" xfId="0" applyFont="1" applyBorder="1" applyAlignment="1">
      <alignment horizontal="right" vertical="center"/>
    </xf>
    <xf numFmtId="0" fontId="42" fillId="0" borderId="32" xfId="0" applyFont="1" applyBorder="1" applyAlignment="1">
      <alignment horizontal="right" vertical="center"/>
    </xf>
    <xf numFmtId="2" fontId="42" fillId="0" borderId="32" xfId="0" applyNumberFormat="1" applyFont="1" applyBorder="1" applyAlignment="1">
      <alignment horizontal="right" vertical="center"/>
    </xf>
    <xf numFmtId="0" fontId="27" fillId="0" borderId="35" xfId="0" applyFont="1" applyBorder="1" applyAlignment="1">
      <alignment horizontal="center" vertical="center"/>
    </xf>
    <xf numFmtId="0" fontId="27" fillId="0" borderId="0" xfId="0" applyFont="1" applyBorder="1" applyAlignment="1">
      <alignment horizontal="center" vertical="center"/>
    </xf>
    <xf numFmtId="0" fontId="27" fillId="0" borderId="31" xfId="0" applyFont="1" applyBorder="1" applyAlignment="1">
      <alignment horizontal="center" vertical="center"/>
    </xf>
    <xf numFmtId="0" fontId="26" fillId="0" borderId="35" xfId="0" applyFont="1" applyBorder="1" applyAlignment="1">
      <alignment horizontal="center" vertical="center"/>
    </xf>
    <xf numFmtId="0" fontId="26" fillId="0" borderId="0" xfId="0" applyFont="1" applyBorder="1" applyAlignment="1">
      <alignment horizontal="center" vertical="center"/>
    </xf>
    <xf numFmtId="0" fontId="26" fillId="0" borderId="31" xfId="0" applyFont="1" applyBorder="1" applyAlignment="1">
      <alignment horizontal="center" vertical="center"/>
    </xf>
    <xf numFmtId="0" fontId="27" fillId="0" borderId="3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33" xfId="0" applyFont="1" applyBorder="1" applyAlignment="1">
      <alignment horizontal="center" vertical="center" shrinkToFit="1"/>
    </xf>
    <xf numFmtId="0" fontId="23" fillId="0" borderId="0" xfId="0" applyFont="1" applyBorder="1" applyAlignment="1">
      <alignment horizontal="left" vertical="center"/>
    </xf>
    <xf numFmtId="0" fontId="23" fillId="0" borderId="31" xfId="0" applyFont="1" applyBorder="1" applyAlignment="1">
      <alignment horizontal="left" vertical="center"/>
    </xf>
    <xf numFmtId="0" fontId="20" fillId="0" borderId="31" xfId="0" applyFont="1" applyBorder="1" applyAlignment="1">
      <alignment horizontal="center" vertical="center" textRotation="90"/>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7" fillId="0" borderId="30" xfId="0" applyFont="1" applyBorder="1" applyAlignment="1">
      <alignment horizontal="center" vertical="center"/>
    </xf>
    <xf numFmtId="0" fontId="29" fillId="0" borderId="27" xfId="0" applyFont="1" applyBorder="1" applyAlignment="1">
      <alignment horizontal="center" vertical="center"/>
    </xf>
    <xf numFmtId="0" fontId="20" fillId="0" borderId="31" xfId="0" applyFont="1" applyBorder="1" applyAlignment="1">
      <alignment horizontal="center" textRotation="90"/>
    </xf>
    <xf numFmtId="0" fontId="29" fillId="0" borderId="0" xfId="0" applyFont="1" applyBorder="1" applyAlignment="1">
      <alignment horizontal="center" vertical="center"/>
    </xf>
    <xf numFmtId="0" fontId="29" fillId="0" borderId="31" xfId="0" applyFont="1" applyBorder="1" applyAlignment="1">
      <alignment horizontal="center" vertical="center"/>
    </xf>
    <xf numFmtId="0" fontId="35" fillId="0" borderId="0" xfId="0" applyFont="1" applyBorder="1" applyAlignment="1">
      <alignment horizontal="left"/>
    </xf>
    <xf numFmtId="0" fontId="35" fillId="0" borderId="32" xfId="0" applyFont="1" applyBorder="1" applyAlignment="1">
      <alignment horizontal="left"/>
    </xf>
    <xf numFmtId="0" fontId="0" fillId="0" borderId="35"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2" fontId="42" fillId="0" borderId="40" xfId="0" applyNumberFormat="1" applyFont="1" applyBorder="1" applyAlignment="1">
      <alignment horizontal="right" vertical="center"/>
    </xf>
    <xf numFmtId="2" fontId="42" fillId="0" borderId="51" xfId="0" applyNumberFormat="1" applyFont="1" applyBorder="1" applyAlignment="1">
      <alignment horizontal="right" vertical="center"/>
    </xf>
    <xf numFmtId="0" fontId="0" fillId="0" borderId="24" xfId="0" applyBorder="1" applyAlignment="1">
      <alignment horizontal="left" vertical="center" wrapText="1"/>
    </xf>
    <xf numFmtId="0" fontId="0" fillId="0" borderId="47" xfId="0" applyBorder="1" applyAlignment="1">
      <alignment horizontal="left" vertical="center" wrapText="1"/>
    </xf>
    <xf numFmtId="0" fontId="0" fillId="0" borderId="20" xfId="0" applyBorder="1" applyAlignment="1">
      <alignment horizontal="left" vertical="center" wrapText="1"/>
    </xf>
    <xf numFmtId="0" fontId="0" fillId="0" borderId="52" xfId="0" applyBorder="1" applyAlignment="1">
      <alignment horizontal="left" vertical="center" wrapText="1"/>
    </xf>
    <xf numFmtId="0" fontId="0" fillId="0" borderId="44" xfId="0" applyBorder="1" applyAlignment="1">
      <alignment horizontal="left" vertical="center" wrapText="1"/>
    </xf>
    <xf numFmtId="0" fontId="0" fillId="0" borderId="46" xfId="0" applyBorder="1" applyAlignment="1">
      <alignment horizontal="left" vertical="center" wrapText="1"/>
    </xf>
    <xf numFmtId="0" fontId="0" fillId="0" borderId="22" xfId="0" applyBorder="1" applyAlignment="1">
      <alignment horizontal="right" vertical="center"/>
    </xf>
    <xf numFmtId="0" fontId="0" fillId="0" borderId="24" xfId="0" applyFont="1" applyBorder="1" applyAlignment="1" quotePrefix="1">
      <alignment horizontal="left" vertical="center" wrapText="1"/>
    </xf>
    <xf numFmtId="0" fontId="0" fillId="0" borderId="19" xfId="0" applyFont="1" applyBorder="1" applyAlignment="1" quotePrefix="1">
      <alignment horizontal="left" vertical="center" wrapText="1"/>
    </xf>
    <xf numFmtId="0" fontId="0" fillId="0" borderId="47" xfId="0" applyFont="1" applyBorder="1" applyAlignment="1" quotePrefix="1">
      <alignment horizontal="left" vertical="center" wrapText="1"/>
    </xf>
    <xf numFmtId="0" fontId="0" fillId="0" borderId="20" xfId="0" applyFont="1" applyBorder="1" applyAlignment="1" quotePrefix="1">
      <alignment horizontal="left" vertical="center" wrapText="1"/>
    </xf>
    <xf numFmtId="0" fontId="0" fillId="0" borderId="15" xfId="0" applyFont="1" applyBorder="1" applyAlignment="1" quotePrefix="1">
      <alignment horizontal="left" vertical="center" wrapText="1"/>
    </xf>
    <xf numFmtId="0" fontId="0" fillId="0" borderId="52" xfId="0" applyFont="1" applyBorder="1" applyAlignment="1" quotePrefix="1">
      <alignment horizontal="left" vertical="center" wrapText="1"/>
    </xf>
    <xf numFmtId="0" fontId="24" fillId="0" borderId="15" xfId="0" applyFont="1" applyBorder="1" applyAlignment="1">
      <alignment horizontal="center" vertical="center" wrapText="1"/>
    </xf>
    <xf numFmtId="0" fontId="0" fillId="0" borderId="22" xfId="0"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left" vertical="center" wrapText="1" indent="1"/>
    </xf>
    <xf numFmtId="0" fontId="24" fillId="0" borderId="0" xfId="0" applyFont="1" applyAlignment="1">
      <alignment horizontal="center"/>
    </xf>
    <xf numFmtId="0" fontId="0" fillId="0" borderId="10" xfId="0" applyFont="1" applyBorder="1" applyAlignment="1">
      <alignment horizontal="center" vertical="top"/>
    </xf>
    <xf numFmtId="0" fontId="0" fillId="0" borderId="0" xfId="0" applyFont="1" applyBorder="1" applyAlignment="1">
      <alignment horizontal="center" vertical="top"/>
    </xf>
    <xf numFmtId="0" fontId="0" fillId="0" borderId="11" xfId="0" applyFont="1" applyBorder="1" applyAlignment="1">
      <alignment horizontal="center" vertical="top"/>
    </xf>
    <xf numFmtId="0" fontId="26" fillId="0" borderId="53" xfId="0" applyFont="1" applyBorder="1" applyAlignment="1">
      <alignment horizontal="center"/>
    </xf>
    <xf numFmtId="0" fontId="26" fillId="0" borderId="54" xfId="0" applyFont="1" applyBorder="1" applyAlignment="1">
      <alignment horizontal="center"/>
    </xf>
    <xf numFmtId="0" fontId="26" fillId="0" borderId="55" xfId="0" applyFont="1" applyBorder="1" applyAlignment="1">
      <alignment horizontal="center"/>
    </xf>
    <xf numFmtId="0" fontId="27" fillId="0" borderId="44" xfId="0" applyFont="1" applyBorder="1" applyAlignment="1">
      <alignment horizontal="center" vertical="center"/>
    </xf>
    <xf numFmtId="0" fontId="27" fillId="0" borderId="46" xfId="0" applyFont="1" applyBorder="1" applyAlignment="1">
      <alignment horizontal="center" vertical="center"/>
    </xf>
    <xf numFmtId="0" fontId="0" fillId="0" borderId="0" xfId="0" applyFont="1" applyBorder="1" applyAlignment="1">
      <alignment horizontal="left"/>
    </xf>
    <xf numFmtId="0" fontId="0" fillId="0" borderId="11" xfId="0" applyFont="1" applyBorder="1" applyAlignment="1">
      <alignment horizontal="left"/>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9" fillId="0" borderId="56" xfId="0" applyFont="1" applyBorder="1" applyAlignment="1">
      <alignment horizontal="center" vertical="center"/>
    </xf>
    <xf numFmtId="0" fontId="0" fillId="0" borderId="0" xfId="0" applyFont="1" applyBorder="1" applyAlignment="1">
      <alignment horizontal="left" vertical="center"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left"/>
    </xf>
    <xf numFmtId="196" fontId="0" fillId="0" borderId="15" xfId="0" applyNumberFormat="1" applyFont="1" applyBorder="1" applyAlignment="1">
      <alignment horizontal="left"/>
    </xf>
    <xf numFmtId="0" fontId="0" fillId="0" borderId="22" xfId="0" applyFont="1" applyBorder="1" applyAlignment="1">
      <alignment horizontal="center" vertical="center"/>
    </xf>
    <xf numFmtId="0" fontId="27" fillId="0" borderId="45" xfId="0" applyFont="1" applyBorder="1" applyAlignment="1">
      <alignment horizontal="center" vertical="center"/>
    </xf>
    <xf numFmtId="0" fontId="0" fillId="0" borderId="44" xfId="0" applyFont="1" applyBorder="1" applyAlignment="1">
      <alignment horizontal="center"/>
    </xf>
    <xf numFmtId="0" fontId="0" fillId="0" borderId="45" xfId="0" applyFont="1" applyBorder="1" applyAlignment="1">
      <alignment horizontal="center"/>
    </xf>
    <xf numFmtId="0" fontId="0" fillId="0" borderId="56" xfId="0" applyFont="1" applyBorder="1" applyAlignment="1">
      <alignment horizontal="center"/>
    </xf>
    <xf numFmtId="0" fontId="0" fillId="0" borderId="44" xfId="0" applyFont="1" applyBorder="1" applyAlignment="1" quotePrefix="1">
      <alignment horizontal="center"/>
    </xf>
    <xf numFmtId="0" fontId="0" fillId="0" borderId="46" xfId="0" applyFont="1" applyBorder="1" applyAlignment="1">
      <alignment horizontal="center"/>
    </xf>
    <xf numFmtId="0" fontId="0" fillId="0" borderId="19" xfId="0" applyFont="1" applyBorder="1" applyAlignment="1">
      <alignment horizontal="center"/>
    </xf>
    <xf numFmtId="0" fontId="32" fillId="0" borderId="19" xfId="0" applyFont="1" applyBorder="1" applyAlignment="1">
      <alignment horizontal="center"/>
    </xf>
    <xf numFmtId="0" fontId="31" fillId="0" borderId="53" xfId="0" applyFont="1" applyBorder="1" applyAlignment="1">
      <alignment horizontal="center"/>
    </xf>
    <xf numFmtId="0" fontId="31" fillId="0" borderId="54" xfId="0" applyFont="1" applyBorder="1" applyAlignment="1">
      <alignment horizontal="center"/>
    </xf>
    <xf numFmtId="0" fontId="31" fillId="0" borderId="55" xfId="0" applyFont="1" applyBorder="1" applyAlignment="1">
      <alignment horizontal="center"/>
    </xf>
    <xf numFmtId="0" fontId="20" fillId="0" borderId="10"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0" fillId="0" borderId="24" xfId="0" applyFont="1" applyBorder="1" applyAlignment="1">
      <alignment horizontal="right"/>
    </xf>
    <xf numFmtId="0" fontId="0" fillId="0" borderId="19" xfId="0" applyFont="1" applyBorder="1" applyAlignment="1">
      <alignment horizontal="right"/>
    </xf>
    <xf numFmtId="0" fontId="0" fillId="0" borderId="57" xfId="0" applyFont="1" applyBorder="1" applyAlignment="1">
      <alignment horizontal="right"/>
    </xf>
    <xf numFmtId="0" fontId="0" fillId="0" borderId="25" xfId="0" applyFont="1" applyBorder="1" applyAlignment="1">
      <alignment horizontal="lef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4</xdr:row>
      <xdr:rowOff>66675</xdr:rowOff>
    </xdr:from>
    <xdr:to>
      <xdr:col>23</xdr:col>
      <xdr:colOff>200025</xdr:colOff>
      <xdr:row>13</xdr:row>
      <xdr:rowOff>19050</xdr:rowOff>
    </xdr:to>
    <xdr:sp>
      <xdr:nvSpPr>
        <xdr:cNvPr id="1" name="Text Box 1"/>
        <xdr:cNvSpPr txBox="1">
          <a:spLocks noChangeArrowheads="1"/>
        </xdr:cNvSpPr>
      </xdr:nvSpPr>
      <xdr:spPr>
        <a:xfrm>
          <a:off x="6362700" y="828675"/>
          <a:ext cx="2343150" cy="1752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(for</a:t>
          </a:r>
          <a:r>
            <a:rPr lang="en-US" cap="none" sz="800" b="0" i="0" u="none" baseline="0">
              <a:solidFill>
                <a:srgbClr val="000000"/>
              </a:solidFill>
              <a:latin typeface="Arial"/>
              <a:ea typeface="Arial"/>
              <a:cs typeface="Arial"/>
            </a:rPr>
            <a:t> Office use only)
</a:t>
          </a:r>
          <a:r>
            <a:rPr lang="en-US" cap="none" sz="800" b="0" i="0" u="none" baseline="0">
              <a:solidFill>
                <a:srgbClr val="000000"/>
              </a:solidFill>
              <a:latin typeface="Arial"/>
              <a:ea typeface="Arial"/>
              <a:cs typeface="Arial"/>
            </a:rPr>
            <a:t>Date :_____________________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Trans ID :</a:t>
          </a:r>
        </a:p>
      </xdr:txBody>
    </xdr:sp>
    <xdr:clientData/>
  </xdr:twoCellAnchor>
  <xdr:twoCellAnchor>
    <xdr:from>
      <xdr:col>1</xdr:col>
      <xdr:colOff>85725</xdr:colOff>
      <xdr:row>64</xdr:row>
      <xdr:rowOff>85725</xdr:rowOff>
    </xdr:from>
    <xdr:to>
      <xdr:col>3</xdr:col>
      <xdr:colOff>257175</xdr:colOff>
      <xdr:row>68</xdr:row>
      <xdr:rowOff>76200</xdr:rowOff>
    </xdr:to>
    <xdr:sp>
      <xdr:nvSpPr>
        <xdr:cNvPr id="2" name="AutoShape 2"/>
        <xdr:cNvSpPr>
          <a:spLocks/>
        </xdr:cNvSpPr>
      </xdr:nvSpPr>
      <xdr:spPr>
        <a:xfrm>
          <a:off x="552450" y="12849225"/>
          <a:ext cx="933450" cy="857250"/>
        </a:xfrm>
        <a:prstGeom prst="flowChartConnec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NBST/
</a:t>
          </a:r>
          <a:r>
            <a:rPr lang="en-US" cap="none" sz="800" b="0" i="0" u="none" baseline="0">
              <a:solidFill>
                <a:srgbClr val="000000"/>
              </a:solidFill>
              <a:latin typeface="Arial"/>
              <a:ea typeface="Arial"/>
              <a:cs typeface="Arial"/>
            </a:rPr>
            <a:t>Bank Seal</a:t>
          </a:r>
        </a:p>
      </xdr:txBody>
    </xdr:sp>
    <xdr:clientData/>
  </xdr:twoCellAnchor>
  <xdr:twoCellAnchor>
    <xdr:from>
      <xdr:col>18</xdr:col>
      <xdr:colOff>171450</xdr:colOff>
      <xdr:row>8</xdr:row>
      <xdr:rowOff>85725</xdr:rowOff>
    </xdr:from>
    <xdr:to>
      <xdr:col>23</xdr:col>
      <xdr:colOff>161925</xdr:colOff>
      <xdr:row>11</xdr:row>
      <xdr:rowOff>57150</xdr:rowOff>
    </xdr:to>
    <xdr:sp>
      <xdr:nvSpPr>
        <xdr:cNvPr id="3" name="Rectangle 3"/>
        <xdr:cNvSpPr>
          <a:spLocks/>
        </xdr:cNvSpPr>
      </xdr:nvSpPr>
      <xdr:spPr>
        <a:xfrm>
          <a:off x="7248525" y="1647825"/>
          <a:ext cx="141922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77</xdr:row>
      <xdr:rowOff>28575</xdr:rowOff>
    </xdr:from>
    <xdr:to>
      <xdr:col>4</xdr:col>
      <xdr:colOff>38100</xdr:colOff>
      <xdr:row>81</xdr:row>
      <xdr:rowOff>19050</xdr:rowOff>
    </xdr:to>
    <xdr:sp>
      <xdr:nvSpPr>
        <xdr:cNvPr id="1" name="AutoShape 2"/>
        <xdr:cNvSpPr>
          <a:spLocks/>
        </xdr:cNvSpPr>
      </xdr:nvSpPr>
      <xdr:spPr>
        <a:xfrm>
          <a:off x="581025" y="13658850"/>
          <a:ext cx="1543050" cy="638175"/>
        </a:xfrm>
        <a:prstGeom prst="flowChartConnec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NBST/
</a:t>
          </a:r>
          <a:r>
            <a:rPr lang="en-US" cap="none" sz="800" b="0" i="0" u="none" baseline="0">
              <a:solidFill>
                <a:srgbClr val="000000"/>
              </a:solidFill>
              <a:latin typeface="Arial"/>
              <a:ea typeface="Arial"/>
              <a:cs typeface="Arial"/>
            </a:rPr>
            <a:t>Bank Seal</a:t>
          </a:r>
        </a:p>
      </xdr:txBody>
    </xdr:sp>
    <xdr:clientData/>
  </xdr:twoCellAnchor>
  <xdr:twoCellAnchor>
    <xdr:from>
      <xdr:col>0</xdr:col>
      <xdr:colOff>285750</xdr:colOff>
      <xdr:row>33</xdr:row>
      <xdr:rowOff>95250</xdr:rowOff>
    </xdr:from>
    <xdr:to>
      <xdr:col>1</xdr:col>
      <xdr:colOff>142875</xdr:colOff>
      <xdr:row>37</xdr:row>
      <xdr:rowOff>9525</xdr:rowOff>
    </xdr:to>
    <xdr:sp>
      <xdr:nvSpPr>
        <xdr:cNvPr id="2" name="Oval 4"/>
        <xdr:cNvSpPr>
          <a:spLocks/>
        </xdr:cNvSpPr>
      </xdr:nvSpPr>
      <xdr:spPr>
        <a:xfrm>
          <a:off x="285750" y="6600825"/>
          <a:ext cx="590550" cy="56197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DDO Seal
</a:t>
          </a:r>
          <a:r>
            <a:rPr lang="en-US" cap="none" sz="1000" b="0" i="0" u="none" baseline="0">
              <a:solidFill>
                <a:srgbClr val="000000"/>
              </a:solidFill>
              <a:latin typeface="Arial"/>
              <a:ea typeface="Arial"/>
              <a:cs typeface="Arial"/>
            </a:rPr>
            <a:t>
</a:t>
          </a:r>
        </a:p>
      </xdr:txBody>
    </xdr:sp>
    <xdr:clientData/>
  </xdr:twoCellAnchor>
  <xdr:twoCellAnchor>
    <xdr:from>
      <xdr:col>9</xdr:col>
      <xdr:colOff>333375</xdr:colOff>
      <xdr:row>34</xdr:row>
      <xdr:rowOff>47625</xdr:rowOff>
    </xdr:from>
    <xdr:to>
      <xdr:col>11</xdr:col>
      <xdr:colOff>257175</xdr:colOff>
      <xdr:row>37</xdr:row>
      <xdr:rowOff>142875</xdr:rowOff>
    </xdr:to>
    <xdr:sp>
      <xdr:nvSpPr>
        <xdr:cNvPr id="3" name="Oval 5"/>
        <xdr:cNvSpPr>
          <a:spLocks/>
        </xdr:cNvSpPr>
      </xdr:nvSpPr>
      <xdr:spPr>
        <a:xfrm>
          <a:off x="4038600" y="6715125"/>
          <a:ext cx="781050" cy="581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Treasury </a:t>
          </a:r>
          <a:r>
            <a:rPr lang="en-US" cap="none" sz="1000" b="0" i="0" u="none" baseline="0">
              <a:solidFill>
                <a:srgbClr val="000000"/>
              </a:solidFill>
              <a:latin typeface="Arial"/>
              <a:ea typeface="Arial"/>
              <a:cs typeface="Arial"/>
            </a:rPr>
            <a:t>Seal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43"/>
  <sheetViews>
    <sheetView zoomScalePageLayoutView="0" workbookViewId="0" topLeftCell="A1">
      <selection activeCell="R7" sqref="R7"/>
    </sheetView>
  </sheetViews>
  <sheetFormatPr defaultColWidth="9.140625" defaultRowHeight="12.75"/>
  <cols>
    <col min="3" max="3" width="10.57421875" style="0" customWidth="1"/>
    <col min="4" max="7" width="9.57421875" style="0" customWidth="1"/>
    <col min="8" max="8" width="15.140625" style="0" customWidth="1"/>
    <col min="10" max="12" width="0" style="0" hidden="1" customWidth="1"/>
    <col min="14" max="17" width="0" style="0" hidden="1" customWidth="1"/>
    <col min="19" max="19" width="0" style="0" hidden="1" customWidth="1"/>
  </cols>
  <sheetData>
    <row r="1" spans="1:8" ht="24.75" customHeight="1">
      <c r="A1" s="188" t="s">
        <v>146</v>
      </c>
      <c r="B1" s="188"/>
      <c r="C1" s="188"/>
      <c r="D1" s="188"/>
      <c r="E1" s="188"/>
      <c r="F1" s="188"/>
      <c r="G1" s="188"/>
      <c r="H1" s="188"/>
    </row>
    <row r="2" spans="1:17" s="89" customFormat="1" ht="26.25" customHeight="1">
      <c r="A2" s="179" t="s">
        <v>147</v>
      </c>
      <c r="B2" s="179"/>
      <c r="C2" s="179"/>
      <c r="D2" s="184" t="s">
        <v>179</v>
      </c>
      <c r="E2" s="184"/>
      <c r="F2" s="184"/>
      <c r="G2" s="184"/>
      <c r="H2" s="167"/>
      <c r="Q2" s="50"/>
    </row>
    <row r="3" spans="1:8" s="89" customFormat="1" ht="26.25" customHeight="1">
      <c r="A3" s="179" t="s">
        <v>186</v>
      </c>
      <c r="B3" s="179"/>
      <c r="C3" s="179"/>
      <c r="D3" s="184" t="s">
        <v>187</v>
      </c>
      <c r="E3" s="184"/>
      <c r="F3" s="184"/>
      <c r="G3" s="184"/>
      <c r="H3" s="167"/>
    </row>
    <row r="4" spans="1:8" s="89" customFormat="1" ht="26.25" customHeight="1">
      <c r="A4" s="179" t="s">
        <v>148</v>
      </c>
      <c r="B4" s="179"/>
      <c r="C4" s="179"/>
      <c r="D4" s="186" t="s">
        <v>180</v>
      </c>
      <c r="E4" s="184"/>
      <c r="F4" s="184"/>
      <c r="G4" s="184"/>
      <c r="H4" s="167"/>
    </row>
    <row r="5" spans="1:8" s="89" customFormat="1" ht="26.25" customHeight="1">
      <c r="A5" s="179" t="s">
        <v>149</v>
      </c>
      <c r="B5" s="179"/>
      <c r="C5" s="179"/>
      <c r="D5" s="187" t="s">
        <v>181</v>
      </c>
      <c r="E5" s="187"/>
      <c r="F5" s="187"/>
      <c r="G5" s="187"/>
      <c r="H5" s="167"/>
    </row>
    <row r="6" spans="1:15" s="89" customFormat="1" ht="26.25" customHeight="1">
      <c r="A6" s="179" t="s">
        <v>233</v>
      </c>
      <c r="B6" s="179"/>
      <c r="C6" s="180"/>
      <c r="D6" s="174">
        <v>1</v>
      </c>
      <c r="E6" s="181" t="str">
        <f>IF(D6=1,"RETIREMENT","DEATH")</f>
        <v>RETIREMENT</v>
      </c>
      <c r="F6" s="181"/>
      <c r="G6" s="181"/>
      <c r="H6" s="167"/>
      <c r="O6" s="89" t="s">
        <v>230</v>
      </c>
    </row>
    <row r="7" spans="1:19" s="89" customFormat="1" ht="26.25" customHeight="1">
      <c r="A7" s="179" t="s">
        <v>232</v>
      </c>
      <c r="B7" s="179"/>
      <c r="C7" s="179"/>
      <c r="D7" s="189">
        <v>40724</v>
      </c>
      <c r="E7" s="190"/>
      <c r="F7" s="190"/>
      <c r="G7" s="191"/>
      <c r="H7" s="167"/>
      <c r="J7" s="89">
        <f>DAY(D7)</f>
        <v>30</v>
      </c>
      <c r="K7" s="89">
        <f>MONTH(D7)</f>
        <v>6</v>
      </c>
      <c r="L7" s="89">
        <f>YEAR(D7)</f>
        <v>2011</v>
      </c>
      <c r="O7" s="89" t="s">
        <v>231</v>
      </c>
      <c r="S7" s="89">
        <v>1</v>
      </c>
    </row>
    <row r="8" spans="1:19" s="89" customFormat="1" ht="26.25" customHeight="1">
      <c r="A8" s="182" t="s">
        <v>150</v>
      </c>
      <c r="B8" s="182"/>
      <c r="C8" s="182"/>
      <c r="D8" s="184">
        <v>145</v>
      </c>
      <c r="E8" s="184"/>
      <c r="F8" s="184"/>
      <c r="G8" s="184"/>
      <c r="H8" s="175" t="s">
        <v>185</v>
      </c>
      <c r="J8" s="89">
        <f>D8/30</f>
        <v>4.833333333333333</v>
      </c>
      <c r="K8" s="89">
        <f>ROUNDDOWN(D14*J8,0)</f>
        <v>338</v>
      </c>
      <c r="L8" s="89">
        <f>D13/30</f>
        <v>2.5</v>
      </c>
      <c r="S8" s="89">
        <v>2</v>
      </c>
    </row>
    <row r="9" spans="1:12" s="89" customFormat="1" ht="26.25" customHeight="1">
      <c r="A9" s="182" t="s">
        <v>151</v>
      </c>
      <c r="B9" s="182"/>
      <c r="C9" s="182"/>
      <c r="D9" s="184">
        <v>212</v>
      </c>
      <c r="E9" s="184"/>
      <c r="F9" s="184"/>
      <c r="G9" s="184"/>
      <c r="H9" s="175">
        <f>IF((D8+D9)&lt;300,D9,(300-D8))</f>
        <v>155</v>
      </c>
      <c r="J9" s="89">
        <f>ROUND(D12*D10%,0)</f>
        <v>3341</v>
      </c>
      <c r="L9" s="89">
        <f>ROUNDDOWN(D13*L8,0)</f>
        <v>187</v>
      </c>
    </row>
    <row r="10" spans="1:11" s="89" customFormat="1" ht="27.75" customHeight="1">
      <c r="A10" s="182" t="s">
        <v>152</v>
      </c>
      <c r="B10" s="182"/>
      <c r="C10" s="182"/>
      <c r="D10" s="184">
        <v>14.5</v>
      </c>
      <c r="E10" s="184"/>
      <c r="F10" s="184"/>
      <c r="G10" s="184"/>
      <c r="H10" s="167"/>
      <c r="J10" s="89">
        <f>ROUND(J9/30*120,0)</f>
        <v>13364</v>
      </c>
      <c r="K10" s="89">
        <f>ROUND(D12*D11%,0)</f>
        <v>6903</v>
      </c>
    </row>
    <row r="11" spans="1:10" s="89" customFormat="1" ht="27.75" customHeight="1">
      <c r="A11" s="182" t="s">
        <v>183</v>
      </c>
      <c r="B11" s="182"/>
      <c r="C11" s="182"/>
      <c r="D11" s="184">
        <v>29.96</v>
      </c>
      <c r="E11" s="184"/>
      <c r="F11" s="184"/>
      <c r="G11" s="184"/>
      <c r="H11" s="167"/>
      <c r="J11" s="89">
        <f>H9-120</f>
        <v>35</v>
      </c>
    </row>
    <row r="12" spans="1:10" s="89" customFormat="1" ht="27.75" customHeight="1">
      <c r="A12" s="182" t="s">
        <v>182</v>
      </c>
      <c r="B12" s="182"/>
      <c r="C12" s="182"/>
      <c r="D12" s="184">
        <v>23040</v>
      </c>
      <c r="E12" s="184"/>
      <c r="F12" s="184"/>
      <c r="G12" s="184"/>
      <c r="H12" s="167"/>
      <c r="J12" s="89">
        <f>ROUND(J9/30*J11,0)</f>
        <v>3898</v>
      </c>
    </row>
    <row r="13" spans="1:10" s="89" customFormat="1" ht="27.75" customHeight="1">
      <c r="A13" s="182" t="s">
        <v>188</v>
      </c>
      <c r="B13" s="182"/>
      <c r="C13" s="182"/>
      <c r="D13" s="184">
        <v>75</v>
      </c>
      <c r="E13" s="184"/>
      <c r="F13" s="184"/>
      <c r="G13" s="184"/>
      <c r="H13" s="167"/>
      <c r="J13" s="89">
        <f>ROUND(D12/2,0)</f>
        <v>11520</v>
      </c>
    </row>
    <row r="14" spans="1:17" s="89" customFormat="1" ht="27.75" customHeight="1">
      <c r="A14" s="182" t="s">
        <v>189</v>
      </c>
      <c r="B14" s="182"/>
      <c r="C14" s="182"/>
      <c r="D14" s="184">
        <v>70</v>
      </c>
      <c r="E14" s="184"/>
      <c r="F14" s="184"/>
      <c r="G14" s="184"/>
      <c r="H14" s="167"/>
      <c r="J14" s="89">
        <f>ROUND(J13*D11%,0)</f>
        <v>3451</v>
      </c>
      <c r="Q14" s="50"/>
    </row>
    <row r="15" spans="1:11" s="89" customFormat="1" ht="20.25" customHeight="1">
      <c r="A15" s="188" t="s">
        <v>153</v>
      </c>
      <c r="B15" s="188"/>
      <c r="C15" s="188"/>
      <c r="D15" s="188"/>
      <c r="E15" s="188"/>
      <c r="F15" s="188"/>
      <c r="G15" s="188"/>
      <c r="H15" s="188"/>
      <c r="J15" s="89">
        <f>J13+J14</f>
        <v>14971</v>
      </c>
      <c r="K15" s="89">
        <f>ROUND(J15/30*H9,0)</f>
        <v>77350</v>
      </c>
    </row>
    <row r="16" spans="1:8" s="89" customFormat="1" ht="30" customHeight="1">
      <c r="A16" s="182" t="s">
        <v>154</v>
      </c>
      <c r="B16" s="182"/>
      <c r="C16" s="182"/>
      <c r="D16" s="184" t="s">
        <v>193</v>
      </c>
      <c r="E16" s="184"/>
      <c r="F16" s="184"/>
      <c r="G16" s="184"/>
      <c r="H16" s="167"/>
    </row>
    <row r="17" spans="1:8" s="89" customFormat="1" ht="25.5" customHeight="1">
      <c r="A17" s="182" t="s">
        <v>155</v>
      </c>
      <c r="B17" s="182"/>
      <c r="C17" s="182"/>
      <c r="D17" s="184" t="s">
        <v>194</v>
      </c>
      <c r="E17" s="184"/>
      <c r="F17" s="184"/>
      <c r="G17" s="184"/>
      <c r="H17" s="167"/>
    </row>
    <row r="18" spans="1:8" s="89" customFormat="1" ht="24.75" customHeight="1">
      <c r="A18" s="182" t="s">
        <v>156</v>
      </c>
      <c r="B18" s="182"/>
      <c r="C18" s="182"/>
      <c r="D18" s="184" t="s">
        <v>228</v>
      </c>
      <c r="E18" s="184"/>
      <c r="F18" s="184"/>
      <c r="G18" s="184"/>
      <c r="H18" s="167"/>
    </row>
    <row r="19" spans="1:8" s="89" customFormat="1" ht="27" customHeight="1">
      <c r="A19" s="182" t="s">
        <v>157</v>
      </c>
      <c r="B19" s="182"/>
      <c r="C19" s="183"/>
      <c r="D19" s="184" t="s">
        <v>214</v>
      </c>
      <c r="E19" s="184"/>
      <c r="F19" s="184"/>
      <c r="G19" s="184"/>
      <c r="H19" s="167"/>
    </row>
    <row r="20" spans="1:8" s="89" customFormat="1" ht="27" customHeight="1">
      <c r="A20" s="182" t="s">
        <v>195</v>
      </c>
      <c r="B20" s="182"/>
      <c r="C20" s="183"/>
      <c r="D20" s="184" t="s">
        <v>236</v>
      </c>
      <c r="E20" s="184"/>
      <c r="F20" s="184"/>
      <c r="G20" s="184"/>
      <c r="H20" s="167"/>
    </row>
    <row r="21" spans="1:8" s="89" customFormat="1" ht="27" customHeight="1">
      <c r="A21" s="182" t="s">
        <v>235</v>
      </c>
      <c r="B21" s="182"/>
      <c r="C21" s="183"/>
      <c r="D21" s="185">
        <v>40735</v>
      </c>
      <c r="E21" s="185"/>
      <c r="F21" s="185"/>
      <c r="G21" s="185"/>
      <c r="H21" s="167"/>
    </row>
    <row r="22" spans="1:17" ht="25.5" customHeight="1">
      <c r="A22" s="188" t="s">
        <v>158</v>
      </c>
      <c r="B22" s="188"/>
      <c r="C22" s="188"/>
      <c r="D22" s="188"/>
      <c r="E22" s="188"/>
      <c r="F22" s="188"/>
      <c r="G22" s="188"/>
      <c r="H22" s="188"/>
      <c r="N22">
        <f>DAY(D21)</f>
        <v>11</v>
      </c>
      <c r="P22">
        <f>MONTH(D21)</f>
        <v>7</v>
      </c>
      <c r="Q22">
        <f>YEAR(D21)</f>
        <v>2011</v>
      </c>
    </row>
    <row r="23" spans="1:8" ht="25.5" customHeight="1">
      <c r="A23" s="182" t="s">
        <v>159</v>
      </c>
      <c r="B23" s="182"/>
      <c r="C23" s="182"/>
      <c r="D23" s="169">
        <v>2</v>
      </c>
      <c r="E23" s="169">
        <v>2</v>
      </c>
      <c r="F23" s="169">
        <v>0</v>
      </c>
      <c r="G23" s="169">
        <v>2</v>
      </c>
      <c r="H23" s="167"/>
    </row>
    <row r="24" spans="1:8" ht="25.5" customHeight="1">
      <c r="A24" s="182" t="s">
        <v>160</v>
      </c>
      <c r="B24" s="182"/>
      <c r="C24" s="182"/>
      <c r="D24" s="168"/>
      <c r="E24" s="168"/>
      <c r="F24" s="169">
        <v>0</v>
      </c>
      <c r="G24" s="169">
        <v>2</v>
      </c>
      <c r="H24" s="167"/>
    </row>
    <row r="25" spans="1:8" ht="25.5" customHeight="1">
      <c r="A25" s="182" t="s">
        <v>161</v>
      </c>
      <c r="B25" s="182"/>
      <c r="C25" s="182"/>
      <c r="D25" s="168"/>
      <c r="E25" s="169">
        <v>1</v>
      </c>
      <c r="F25" s="169">
        <v>9</v>
      </c>
      <c r="G25" s="169">
        <v>1</v>
      </c>
      <c r="H25" s="167"/>
    </row>
    <row r="26" spans="1:8" ht="25.5" customHeight="1">
      <c r="A26" s="182" t="s">
        <v>162</v>
      </c>
      <c r="B26" s="182"/>
      <c r="C26" s="182"/>
      <c r="D26" s="168"/>
      <c r="E26" s="168"/>
      <c r="F26" s="169" t="s">
        <v>26</v>
      </c>
      <c r="G26" s="169" t="s">
        <v>26</v>
      </c>
      <c r="H26" s="167"/>
    </row>
    <row r="27" spans="1:8" ht="25.5" customHeight="1">
      <c r="A27" s="182" t="s">
        <v>163</v>
      </c>
      <c r="B27" s="182"/>
      <c r="C27" s="182"/>
      <c r="D27" s="168"/>
      <c r="E27" s="168"/>
      <c r="F27" s="169">
        <v>0</v>
      </c>
      <c r="G27" s="169">
        <v>4</v>
      </c>
      <c r="H27" s="167"/>
    </row>
    <row r="28" spans="1:8" ht="25.5" customHeight="1">
      <c r="A28" s="182" t="s">
        <v>164</v>
      </c>
      <c r="B28" s="182"/>
      <c r="C28" s="182"/>
      <c r="D28" s="168"/>
      <c r="E28" s="170">
        <v>0</v>
      </c>
      <c r="F28" s="169">
        <v>1</v>
      </c>
      <c r="G28" s="169">
        <v>0</v>
      </c>
      <c r="H28" s="167"/>
    </row>
    <row r="29" spans="1:8" ht="37.5" customHeight="1">
      <c r="A29" s="188" t="s">
        <v>165</v>
      </c>
      <c r="B29" s="188"/>
      <c r="C29" s="188"/>
      <c r="D29" s="188"/>
      <c r="E29" s="188"/>
      <c r="F29" s="188"/>
      <c r="G29" s="188"/>
      <c r="H29" s="188"/>
    </row>
    <row r="30" spans="1:8" s="89" customFormat="1" ht="27" customHeight="1">
      <c r="A30" s="182" t="s">
        <v>166</v>
      </c>
      <c r="B30" s="182"/>
      <c r="C30" s="182"/>
      <c r="D30" s="184" t="s">
        <v>216</v>
      </c>
      <c r="E30" s="184"/>
      <c r="F30" s="184"/>
      <c r="G30" s="184"/>
      <c r="H30" s="167"/>
    </row>
    <row r="31" spans="1:8" s="89" customFormat="1" ht="27" customHeight="1">
      <c r="A31" s="182" t="s">
        <v>167</v>
      </c>
      <c r="B31" s="182"/>
      <c r="C31" s="182"/>
      <c r="D31" s="186" t="s">
        <v>215</v>
      </c>
      <c r="E31" s="184"/>
      <c r="F31" s="184"/>
      <c r="G31" s="184"/>
      <c r="H31" s="167"/>
    </row>
    <row r="32" spans="1:8" s="89" customFormat="1" ht="27" customHeight="1">
      <c r="A32" s="182" t="s">
        <v>217</v>
      </c>
      <c r="B32" s="182"/>
      <c r="C32" s="182"/>
      <c r="D32" s="184" t="s">
        <v>218</v>
      </c>
      <c r="E32" s="184"/>
      <c r="F32" s="184"/>
      <c r="G32" s="184"/>
      <c r="H32" s="167"/>
    </row>
    <row r="33" spans="1:8" s="89" customFormat="1" ht="27" customHeight="1">
      <c r="A33" s="182" t="s">
        <v>7</v>
      </c>
      <c r="B33" s="182"/>
      <c r="C33" s="182"/>
      <c r="D33" s="186" t="s">
        <v>105</v>
      </c>
      <c r="E33" s="184"/>
      <c r="F33" s="184"/>
      <c r="G33" s="184"/>
      <c r="H33" s="167"/>
    </row>
    <row r="34" spans="1:8" s="89" customFormat="1" ht="27" customHeight="1">
      <c r="A34" s="182" t="s">
        <v>219</v>
      </c>
      <c r="B34" s="182"/>
      <c r="C34" s="182"/>
      <c r="D34" s="186">
        <f>'INNER SHEET'!Q8</f>
        <v>238745</v>
      </c>
      <c r="E34" s="184"/>
      <c r="F34" s="184"/>
      <c r="G34" s="184"/>
      <c r="H34" s="167"/>
    </row>
    <row r="35" spans="1:8" s="89" customFormat="1" ht="64.5" customHeight="1">
      <c r="A35" s="182" t="s">
        <v>220</v>
      </c>
      <c r="B35" s="182"/>
      <c r="C35" s="182"/>
      <c r="D35" s="192" t="s">
        <v>221</v>
      </c>
      <c r="E35" s="193"/>
      <c r="F35" s="193"/>
      <c r="G35" s="194"/>
      <c r="H35" s="167"/>
    </row>
    <row r="36" spans="1:8" s="89" customFormat="1" ht="64.5" customHeight="1">
      <c r="A36" s="182" t="s">
        <v>222</v>
      </c>
      <c r="B36" s="182"/>
      <c r="C36" s="182"/>
      <c r="D36" s="195" t="s">
        <v>223</v>
      </c>
      <c r="E36" s="196"/>
      <c r="F36" s="196"/>
      <c r="G36" s="197"/>
      <c r="H36" s="167"/>
    </row>
    <row r="37" spans="1:8" ht="28.5" customHeight="1">
      <c r="A37" s="176" t="s">
        <v>237</v>
      </c>
      <c r="B37" s="177"/>
      <c r="C37" s="177"/>
      <c r="D37" s="177"/>
      <c r="E37" s="177"/>
      <c r="F37" s="177"/>
      <c r="G37" s="177"/>
      <c r="H37" s="178"/>
    </row>
    <row r="38" ht="13.5" customHeight="1"/>
    <row r="43" ht="12.75">
      <c r="D43" s="92"/>
    </row>
  </sheetData>
  <sheetProtection/>
  <mergeCells count="63">
    <mergeCell ref="A35:C35"/>
    <mergeCell ref="D35:G35"/>
    <mergeCell ref="A36:C36"/>
    <mergeCell ref="D36:G36"/>
    <mergeCell ref="A33:C33"/>
    <mergeCell ref="D33:G33"/>
    <mergeCell ref="A34:C34"/>
    <mergeCell ref="D34:G34"/>
    <mergeCell ref="A1:H1"/>
    <mergeCell ref="A29:H29"/>
    <mergeCell ref="A32:C32"/>
    <mergeCell ref="D32:G32"/>
    <mergeCell ref="A22:H22"/>
    <mergeCell ref="A7:C7"/>
    <mergeCell ref="D7:G7"/>
    <mergeCell ref="A13:C13"/>
    <mergeCell ref="D13:G13"/>
    <mergeCell ref="D12:G12"/>
    <mergeCell ref="A30:C30"/>
    <mergeCell ref="D30:G30"/>
    <mergeCell ref="A9:C9"/>
    <mergeCell ref="D19:G19"/>
    <mergeCell ref="D9:G9"/>
    <mergeCell ref="A14:C14"/>
    <mergeCell ref="A26:C26"/>
    <mergeCell ref="A31:C31"/>
    <mergeCell ref="D31:G31"/>
    <mergeCell ref="D10:G10"/>
    <mergeCell ref="D16:G16"/>
    <mergeCell ref="A10:C10"/>
    <mergeCell ref="A12:C12"/>
    <mergeCell ref="D14:G14"/>
    <mergeCell ref="A15:H15"/>
    <mergeCell ref="D17:G17"/>
    <mergeCell ref="D18:G18"/>
    <mergeCell ref="D2:G2"/>
    <mergeCell ref="D4:G4"/>
    <mergeCell ref="D5:G5"/>
    <mergeCell ref="D8:G8"/>
    <mergeCell ref="D3:G3"/>
    <mergeCell ref="A19:C19"/>
    <mergeCell ref="A11:C11"/>
    <mergeCell ref="D11:G11"/>
    <mergeCell ref="A8:C8"/>
    <mergeCell ref="A27:C27"/>
    <mergeCell ref="A28:C28"/>
    <mergeCell ref="A23:C23"/>
    <mergeCell ref="A24:C24"/>
    <mergeCell ref="A25:C25"/>
    <mergeCell ref="A2:C2"/>
    <mergeCell ref="A4:C4"/>
    <mergeCell ref="A5:C5"/>
    <mergeCell ref="A3:C3"/>
    <mergeCell ref="A37:H37"/>
    <mergeCell ref="A6:C6"/>
    <mergeCell ref="E6:G6"/>
    <mergeCell ref="A20:C20"/>
    <mergeCell ref="D20:G20"/>
    <mergeCell ref="A21:C21"/>
    <mergeCell ref="D21:G21"/>
    <mergeCell ref="A16:C16"/>
    <mergeCell ref="A17:C17"/>
    <mergeCell ref="A18:C18"/>
  </mergeCells>
  <dataValidations count="1">
    <dataValidation type="list" allowBlank="1" showInputMessage="1" showErrorMessage="1" sqref="D6">
      <formula1>$S$7:$S$8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105"/>
  <sheetViews>
    <sheetView zoomScalePageLayoutView="0" workbookViewId="0" topLeftCell="A1">
      <selection activeCell="Q18" sqref="Q18:X18"/>
    </sheetView>
  </sheetViews>
  <sheetFormatPr defaultColWidth="9.140625" defaultRowHeight="12.75"/>
  <cols>
    <col min="1" max="1" width="7.00390625" style="104" customWidth="1"/>
    <col min="2" max="11" width="5.7109375" style="104" customWidth="1"/>
    <col min="12" max="12" width="7.00390625" style="104" customWidth="1"/>
    <col min="13" max="13" width="5.7109375" style="104" customWidth="1"/>
    <col min="14" max="14" width="6.421875" style="104" customWidth="1"/>
    <col min="15" max="20" width="5.7109375" style="104" customWidth="1"/>
    <col min="21" max="21" width="2.140625" style="104" customWidth="1"/>
    <col min="22" max="22" width="4.421875" style="104" customWidth="1"/>
    <col min="23" max="23" width="3.421875" style="104" customWidth="1"/>
    <col min="24" max="24" width="5.7109375" style="104" customWidth="1"/>
    <col min="25" max="16384" width="9.140625" style="104" customWidth="1"/>
  </cols>
  <sheetData>
    <row r="1" spans="1:24" ht="12.75" customHeight="1" thickBot="1">
      <c r="A1" s="1" t="s">
        <v>0</v>
      </c>
      <c r="B1" s="103"/>
      <c r="C1" s="103"/>
      <c r="D1" s="103"/>
      <c r="E1" s="103"/>
      <c r="F1" s="103"/>
      <c r="G1" s="103"/>
      <c r="H1" s="103"/>
      <c r="I1" s="103"/>
      <c r="J1" s="103"/>
      <c r="K1" s="103"/>
      <c r="L1" s="103"/>
      <c r="M1" s="103"/>
      <c r="N1" s="103"/>
      <c r="O1" s="103"/>
      <c r="P1" s="103"/>
      <c r="Q1" s="103"/>
      <c r="R1" s="103"/>
      <c r="S1" s="103"/>
      <c r="T1" s="103"/>
      <c r="U1" s="103"/>
      <c r="V1" s="103"/>
      <c r="W1" s="103"/>
      <c r="X1" s="103"/>
    </row>
    <row r="2" spans="1:24" ht="16.5" customHeight="1" thickTop="1">
      <c r="A2" s="240"/>
      <c r="B2" s="224" t="s">
        <v>210</v>
      </c>
      <c r="C2" s="225"/>
      <c r="D2" s="225"/>
      <c r="E2" s="225"/>
      <c r="F2" s="225"/>
      <c r="G2" s="225"/>
      <c r="H2" s="225"/>
      <c r="I2" s="225"/>
      <c r="J2" s="225"/>
      <c r="K2" s="225"/>
      <c r="L2" s="225"/>
      <c r="M2" s="225"/>
      <c r="N2" s="225"/>
      <c r="O2" s="225"/>
      <c r="P2" s="225"/>
      <c r="Q2" s="225"/>
      <c r="R2" s="225"/>
      <c r="S2" s="225"/>
      <c r="T2" s="225"/>
      <c r="U2" s="225"/>
      <c r="V2" s="225"/>
      <c r="W2" s="225"/>
      <c r="X2" s="226"/>
    </row>
    <row r="3" spans="1:24" ht="15">
      <c r="A3" s="240"/>
      <c r="B3" s="224" t="str">
        <f>CONCATENATE(" PAYABLE AT "&amp;'WORK SHEET'!D30)</f>
        <v> PAYABLE AT S.TO., ONGOLE</v>
      </c>
      <c r="C3" s="225"/>
      <c r="D3" s="225"/>
      <c r="E3" s="225"/>
      <c r="F3" s="225"/>
      <c r="G3" s="225"/>
      <c r="H3" s="225"/>
      <c r="I3" s="225"/>
      <c r="J3" s="225"/>
      <c r="K3" s="225"/>
      <c r="L3" s="225"/>
      <c r="M3" s="225"/>
      <c r="N3" s="225"/>
      <c r="O3" s="225"/>
      <c r="P3" s="225"/>
      <c r="Q3" s="225"/>
      <c r="R3" s="225"/>
      <c r="S3" s="225"/>
      <c r="T3" s="225"/>
      <c r="U3" s="225"/>
      <c r="V3" s="225"/>
      <c r="W3" s="225"/>
      <c r="X3" s="226"/>
    </row>
    <row r="4" spans="1:24" ht="15.75" customHeight="1">
      <c r="A4" s="240"/>
      <c r="B4" s="227" t="s">
        <v>1</v>
      </c>
      <c r="C4" s="228"/>
      <c r="D4" s="228"/>
      <c r="E4" s="228"/>
      <c r="F4" s="228"/>
      <c r="G4" s="228"/>
      <c r="H4" s="228"/>
      <c r="I4" s="228"/>
      <c r="J4" s="228"/>
      <c r="K4" s="228"/>
      <c r="L4" s="228"/>
      <c r="M4" s="228"/>
      <c r="N4" s="228"/>
      <c r="O4" s="228"/>
      <c r="P4" s="228"/>
      <c r="Q4" s="228"/>
      <c r="R4" s="228"/>
      <c r="S4" s="228"/>
      <c r="T4" s="228"/>
      <c r="U4" s="228"/>
      <c r="V4" s="228"/>
      <c r="W4" s="228"/>
      <c r="X4" s="229"/>
    </row>
    <row r="5" spans="1:24" ht="15.75" customHeight="1">
      <c r="A5" s="240"/>
      <c r="B5" s="230" t="s">
        <v>2</v>
      </c>
      <c r="C5" s="231"/>
      <c r="D5" s="231"/>
      <c r="E5" s="232"/>
      <c r="F5" s="105"/>
      <c r="G5" s="105"/>
      <c r="H5" s="106"/>
      <c r="I5" s="105"/>
      <c r="J5" s="105"/>
      <c r="K5" s="105"/>
      <c r="L5" s="105"/>
      <c r="M5" s="107"/>
      <c r="N5" s="107"/>
      <c r="O5" s="107"/>
      <c r="P5" s="107"/>
      <c r="Q5" s="108"/>
      <c r="R5" s="108"/>
      <c r="S5" s="108"/>
      <c r="T5" s="108"/>
      <c r="U5" s="108"/>
      <c r="V5" s="108"/>
      <c r="W5" s="108"/>
      <c r="X5" s="109"/>
    </row>
    <row r="6" spans="1:24" ht="15.75" customHeight="1">
      <c r="A6" s="240"/>
      <c r="B6" s="110"/>
      <c r="C6" s="108"/>
      <c r="D6" s="108"/>
      <c r="E6" s="108"/>
      <c r="F6" s="107"/>
      <c r="G6" s="107"/>
      <c r="H6" s="107"/>
      <c r="I6" s="107"/>
      <c r="J6" s="107"/>
      <c r="K6" s="107"/>
      <c r="L6" s="107"/>
      <c r="M6" s="107"/>
      <c r="N6" s="107"/>
      <c r="O6" s="107"/>
      <c r="P6" s="107"/>
      <c r="Q6" s="108"/>
      <c r="R6" s="108"/>
      <c r="S6" s="108"/>
      <c r="T6" s="108"/>
      <c r="U6" s="108"/>
      <c r="V6" s="108"/>
      <c r="W6" s="108"/>
      <c r="X6" s="109"/>
    </row>
    <row r="7" spans="1:24" ht="15.75" customHeight="1">
      <c r="A7" s="240"/>
      <c r="B7" s="230" t="s">
        <v>3</v>
      </c>
      <c r="C7" s="231"/>
      <c r="D7" s="231"/>
      <c r="E7" s="232"/>
      <c r="F7" s="213" t="str">
        <f>'WORK SHEET'!D31</f>
        <v>0701</v>
      </c>
      <c r="G7" s="214"/>
      <c r="H7" s="214"/>
      <c r="I7" s="215"/>
      <c r="J7" s="107"/>
      <c r="K7" s="107"/>
      <c r="L7" s="107"/>
      <c r="M7" s="107"/>
      <c r="N7" s="107"/>
      <c r="O7" s="107"/>
      <c r="P7" s="107"/>
      <c r="Q7" s="108"/>
      <c r="R7" s="108"/>
      <c r="S7" s="108"/>
      <c r="T7" s="108"/>
      <c r="U7" s="108"/>
      <c r="V7" s="108"/>
      <c r="W7" s="108"/>
      <c r="X7" s="109"/>
    </row>
    <row r="8" spans="1:24" ht="15.75" customHeight="1">
      <c r="A8" s="240"/>
      <c r="B8" s="110"/>
      <c r="C8" s="108"/>
      <c r="D8" s="108"/>
      <c r="E8" s="108"/>
      <c r="F8" s="107"/>
      <c r="G8" s="107"/>
      <c r="H8" s="107"/>
      <c r="I8" s="107"/>
      <c r="J8" s="107"/>
      <c r="K8" s="107"/>
      <c r="L8" s="107"/>
      <c r="M8" s="107"/>
      <c r="N8" s="107"/>
      <c r="O8" s="107"/>
      <c r="P8" s="107"/>
      <c r="Q8" s="108"/>
      <c r="R8" s="108"/>
      <c r="S8" s="108"/>
      <c r="T8" s="108"/>
      <c r="U8" s="108"/>
      <c r="V8" s="108"/>
      <c r="W8" s="108"/>
      <c r="X8" s="109"/>
    </row>
    <row r="9" spans="1:24" ht="15.75" customHeight="1">
      <c r="A9" s="240"/>
      <c r="B9" s="230" t="s">
        <v>4</v>
      </c>
      <c r="C9" s="231"/>
      <c r="D9" s="231"/>
      <c r="E9" s="232"/>
      <c r="F9" s="209" t="str">
        <f>'WORK SHEET'!D31&amp;"-"&amp;'WORK SHEET'!D19</f>
        <v>0701-0308063</v>
      </c>
      <c r="G9" s="209"/>
      <c r="H9" s="209"/>
      <c r="I9" s="209"/>
      <c r="J9" s="209"/>
      <c r="K9" s="111"/>
      <c r="L9" s="111"/>
      <c r="M9" s="111"/>
      <c r="N9" s="111"/>
      <c r="O9" s="111"/>
      <c r="P9" s="111"/>
      <c r="Q9" s="108"/>
      <c r="R9" s="108"/>
      <c r="S9" s="108"/>
      <c r="T9" s="108"/>
      <c r="U9" s="108"/>
      <c r="V9" s="108"/>
      <c r="W9" s="108"/>
      <c r="X9" s="109"/>
    </row>
    <row r="10" spans="1:24" ht="15.75" customHeight="1">
      <c r="A10" s="240"/>
      <c r="B10" s="110"/>
      <c r="C10" s="108"/>
      <c r="D10" s="108"/>
      <c r="E10" s="108"/>
      <c r="F10" s="108"/>
      <c r="G10" s="108"/>
      <c r="H10" s="108"/>
      <c r="I10" s="108"/>
      <c r="J10" s="108"/>
      <c r="K10" s="108"/>
      <c r="L10" s="108"/>
      <c r="M10" s="108"/>
      <c r="N10" s="108"/>
      <c r="O10" s="108"/>
      <c r="P10" s="108"/>
      <c r="Q10" s="108"/>
      <c r="R10" s="108"/>
      <c r="S10" s="108"/>
      <c r="T10" s="108"/>
      <c r="U10" s="108"/>
      <c r="V10" s="108"/>
      <c r="W10" s="108"/>
      <c r="X10" s="109"/>
    </row>
    <row r="11" spans="1:24" ht="15.75" customHeight="1">
      <c r="A11" s="240"/>
      <c r="B11" s="112" t="s">
        <v>5</v>
      </c>
      <c r="C11" s="108"/>
      <c r="D11" s="108"/>
      <c r="E11" s="108"/>
      <c r="F11" s="210" t="str">
        <f>'WORK SHEET'!D16&amp;","&amp;'WORK SHEET'!D18</f>
        <v>MANDAL EDUCATIONAL OFFICER,M.P. , S.N. PADU</v>
      </c>
      <c r="G11" s="211"/>
      <c r="H11" s="211"/>
      <c r="I11" s="211"/>
      <c r="J11" s="211"/>
      <c r="K11" s="211"/>
      <c r="L11" s="211"/>
      <c r="M11" s="211"/>
      <c r="N11" s="212"/>
      <c r="O11" s="108"/>
      <c r="P11" s="108"/>
      <c r="Q11" s="108"/>
      <c r="R11" s="108"/>
      <c r="S11" s="108"/>
      <c r="T11" s="108"/>
      <c r="U11" s="108"/>
      <c r="V11" s="108"/>
      <c r="W11" s="108"/>
      <c r="X11" s="109"/>
    </row>
    <row r="12" spans="1:24" ht="15.75" customHeight="1">
      <c r="A12" s="240"/>
      <c r="B12" s="110"/>
      <c r="C12" s="108"/>
      <c r="D12" s="108"/>
      <c r="E12" s="108"/>
      <c r="F12" s="108"/>
      <c r="G12" s="108"/>
      <c r="H12" s="108"/>
      <c r="I12" s="108"/>
      <c r="J12" s="108"/>
      <c r="K12" s="108"/>
      <c r="L12" s="108"/>
      <c r="M12" s="108"/>
      <c r="N12" s="108"/>
      <c r="O12" s="108"/>
      <c r="P12" s="108"/>
      <c r="Q12" s="108"/>
      <c r="R12" s="108"/>
      <c r="S12" s="108"/>
      <c r="T12" s="108"/>
      <c r="U12" s="108"/>
      <c r="V12" s="108"/>
      <c r="W12" s="108"/>
      <c r="X12" s="109"/>
    </row>
    <row r="13" spans="1:24" ht="15.75" customHeight="1">
      <c r="A13" s="240"/>
      <c r="B13" s="110"/>
      <c r="C13" s="108"/>
      <c r="D13" s="108"/>
      <c r="E13" s="108"/>
      <c r="F13" s="108"/>
      <c r="G13" s="108"/>
      <c r="H13" s="108"/>
      <c r="I13" s="108"/>
      <c r="J13" s="108"/>
      <c r="K13" s="108"/>
      <c r="L13" s="108"/>
      <c r="M13" s="108"/>
      <c r="N13" s="108"/>
      <c r="O13" s="108"/>
      <c r="P13" s="108"/>
      <c r="Q13" s="108"/>
      <c r="R13" s="108"/>
      <c r="S13" s="108"/>
      <c r="T13" s="108"/>
      <c r="U13" s="108"/>
      <c r="V13" s="108"/>
      <c r="W13" s="108"/>
      <c r="X13" s="109"/>
    </row>
    <row r="14" spans="1:24" ht="15.75" customHeight="1">
      <c r="A14" s="240"/>
      <c r="B14" s="112" t="s">
        <v>7</v>
      </c>
      <c r="C14" s="108"/>
      <c r="D14" s="108"/>
      <c r="E14" s="108"/>
      <c r="F14" s="213" t="str">
        <f>'WORK SHEET'!D33</f>
        <v>0890</v>
      </c>
      <c r="G14" s="214"/>
      <c r="H14" s="214"/>
      <c r="I14" s="215"/>
      <c r="J14" s="113"/>
      <c r="K14" s="113"/>
      <c r="L14" s="108"/>
      <c r="M14" s="108"/>
      <c r="N14" s="108"/>
      <c r="O14" s="108"/>
      <c r="P14" s="108"/>
      <c r="Q14" s="108"/>
      <c r="R14" s="108"/>
      <c r="S14" s="108"/>
      <c r="T14" s="108"/>
      <c r="U14" s="108"/>
      <c r="V14" s="108"/>
      <c r="W14" s="108"/>
      <c r="X14" s="109"/>
    </row>
    <row r="15" spans="1:24" ht="15.75" customHeight="1">
      <c r="A15" s="240"/>
      <c r="B15" s="110"/>
      <c r="C15" s="108"/>
      <c r="D15" s="108"/>
      <c r="E15" s="108"/>
      <c r="F15" s="107"/>
      <c r="G15" s="107"/>
      <c r="H15" s="107"/>
      <c r="I15" s="107"/>
      <c r="J15" s="114"/>
      <c r="K15" s="114"/>
      <c r="L15" s="108"/>
      <c r="M15" s="108"/>
      <c r="N15" s="108"/>
      <c r="O15" s="108"/>
      <c r="P15" s="108"/>
      <c r="Q15" s="108"/>
      <c r="R15" s="108"/>
      <c r="S15" s="108"/>
      <c r="T15" s="108"/>
      <c r="U15" s="108"/>
      <c r="V15" s="108"/>
      <c r="W15" s="108"/>
      <c r="X15" s="109"/>
    </row>
    <row r="16" spans="1:24" ht="15.75" customHeight="1">
      <c r="A16" s="240"/>
      <c r="B16" s="110" t="s">
        <v>8</v>
      </c>
      <c r="C16" s="108"/>
      <c r="D16" s="108"/>
      <c r="E16" s="115"/>
      <c r="F16" s="116" t="s">
        <v>213</v>
      </c>
      <c r="G16" s="117"/>
      <c r="H16" s="117"/>
      <c r="I16" s="118"/>
      <c r="J16" s="119"/>
      <c r="K16" s="108"/>
      <c r="L16" s="108"/>
      <c r="M16" s="119"/>
      <c r="N16" s="119"/>
      <c r="O16" s="119"/>
      <c r="P16" s="108"/>
      <c r="Q16" s="119"/>
      <c r="R16" s="119"/>
      <c r="S16" s="119"/>
      <c r="T16" s="119"/>
      <c r="U16" s="119"/>
      <c r="V16" s="108"/>
      <c r="W16" s="108"/>
      <c r="X16" s="109"/>
    </row>
    <row r="17" spans="1:24" ht="15.75" customHeight="1">
      <c r="A17" s="240"/>
      <c r="B17" s="110"/>
      <c r="C17" s="108"/>
      <c r="D17" s="108"/>
      <c r="E17" s="108"/>
      <c r="F17" s="108"/>
      <c r="G17" s="108"/>
      <c r="H17" s="108"/>
      <c r="I17" s="108"/>
      <c r="J17" s="108"/>
      <c r="K17" s="108"/>
      <c r="L17" s="108"/>
      <c r="M17" s="22" t="s">
        <v>9</v>
      </c>
      <c r="N17" s="108" t="s">
        <v>10</v>
      </c>
      <c r="O17" s="108"/>
      <c r="P17" s="108"/>
      <c r="Q17" s="108"/>
      <c r="R17" s="108"/>
      <c r="S17" s="108"/>
      <c r="T17" s="108"/>
      <c r="U17" s="108"/>
      <c r="V17" s="108"/>
      <c r="W17" s="108"/>
      <c r="X17" s="109"/>
    </row>
    <row r="18" spans="1:24" ht="15.75" customHeight="1">
      <c r="A18" s="240"/>
      <c r="B18" s="110"/>
      <c r="C18" s="108"/>
      <c r="D18" s="108"/>
      <c r="E18" s="108"/>
      <c r="F18" s="108"/>
      <c r="G18" s="108"/>
      <c r="H18" s="108"/>
      <c r="I18" s="108"/>
      <c r="J18" s="108"/>
      <c r="K18" s="108"/>
      <c r="L18" s="108"/>
      <c r="M18" s="108" t="s">
        <v>11</v>
      </c>
      <c r="N18" s="108"/>
      <c r="O18" s="108"/>
      <c r="P18" s="108"/>
      <c r="Q18" s="233" t="str">
        <f>'WORK SHEET'!D18</f>
        <v>M.P. , S.N. PADU</v>
      </c>
      <c r="R18" s="233"/>
      <c r="S18" s="233"/>
      <c r="T18" s="233"/>
      <c r="U18" s="233"/>
      <c r="V18" s="233"/>
      <c r="W18" s="233"/>
      <c r="X18" s="234"/>
    </row>
    <row r="19" spans="1:24" ht="15.75" customHeight="1">
      <c r="A19" s="240"/>
      <c r="B19" s="110"/>
      <c r="C19" s="108"/>
      <c r="D19" s="108"/>
      <c r="E19" s="108"/>
      <c r="F19" s="108"/>
      <c r="G19" s="108"/>
      <c r="H19" s="108"/>
      <c r="I19" s="108"/>
      <c r="J19" s="108"/>
      <c r="K19" s="108"/>
      <c r="L19" s="108"/>
      <c r="M19" s="108" t="s">
        <v>12</v>
      </c>
      <c r="N19" s="108"/>
      <c r="O19" s="108"/>
      <c r="P19" s="108"/>
      <c r="Q19" s="205" t="str">
        <f>'WORK SHEET'!D32</f>
        <v>S.B.I, ONGOLE</v>
      </c>
      <c r="R19" s="205"/>
      <c r="S19" s="205"/>
      <c r="T19" s="205"/>
      <c r="U19" s="205"/>
      <c r="V19" s="205"/>
      <c r="W19" s="205"/>
      <c r="X19" s="206"/>
    </row>
    <row r="20" spans="1:24" ht="15.75" customHeight="1">
      <c r="A20" s="240"/>
      <c r="B20" s="110"/>
      <c r="C20" s="108"/>
      <c r="D20" s="108"/>
      <c r="E20" s="108"/>
      <c r="F20" s="108"/>
      <c r="G20" s="108"/>
      <c r="H20" s="108"/>
      <c r="I20" s="108"/>
      <c r="J20" s="108"/>
      <c r="K20" s="108"/>
      <c r="L20" s="108"/>
      <c r="M20" s="108"/>
      <c r="N20" s="108"/>
      <c r="O20" s="108"/>
      <c r="P20" s="108"/>
      <c r="Q20" s="108"/>
      <c r="R20" s="108"/>
      <c r="S20" s="108"/>
      <c r="T20" s="108"/>
      <c r="U20" s="108"/>
      <c r="V20" s="108"/>
      <c r="W20" s="108"/>
      <c r="X20" s="109"/>
    </row>
    <row r="21" spans="1:24" ht="15.75" customHeight="1">
      <c r="A21" s="240"/>
      <c r="B21" s="120"/>
      <c r="C21" s="121"/>
      <c r="D21" s="121"/>
      <c r="E21" s="121"/>
      <c r="F21" s="121"/>
      <c r="G21" s="121"/>
      <c r="H21" s="121"/>
      <c r="I21" s="121"/>
      <c r="J21" s="121"/>
      <c r="K21" s="121"/>
      <c r="L21" s="121"/>
      <c r="M21" s="121"/>
      <c r="N21" s="121"/>
      <c r="O21" s="121"/>
      <c r="P21" s="121"/>
      <c r="Q21" s="121"/>
      <c r="R21" s="121" t="s">
        <v>13</v>
      </c>
      <c r="S21" s="121"/>
      <c r="T21" s="121"/>
      <c r="U21" s="121"/>
      <c r="V21" s="121"/>
      <c r="W21" s="121"/>
      <c r="X21" s="122"/>
    </row>
    <row r="22" spans="1:24" ht="15.75" customHeight="1">
      <c r="A22" s="240"/>
      <c r="B22" s="110" t="s">
        <v>14</v>
      </c>
      <c r="C22" s="108"/>
      <c r="D22" s="108"/>
      <c r="E22" s="108"/>
      <c r="F22" s="108"/>
      <c r="G22" s="108"/>
      <c r="H22" s="108"/>
      <c r="I22" s="108"/>
      <c r="J22" s="108"/>
      <c r="K22" s="108"/>
      <c r="L22" s="123"/>
      <c r="M22" s="124" t="s">
        <v>15</v>
      </c>
      <c r="N22" s="124"/>
      <c r="O22" s="124"/>
      <c r="P22" s="124"/>
      <c r="Q22" s="124"/>
      <c r="R22" s="124"/>
      <c r="S22" s="124"/>
      <c r="T22" s="207" t="s">
        <v>16</v>
      </c>
      <c r="U22" s="207"/>
      <c r="V22" s="207"/>
      <c r="W22" s="207"/>
      <c r="X22" s="208"/>
    </row>
    <row r="23" spans="1:24" s="131" customFormat="1" ht="15.75" customHeight="1">
      <c r="A23" s="240"/>
      <c r="B23" s="112" t="s">
        <v>17</v>
      </c>
      <c r="C23" s="124"/>
      <c r="D23" s="124"/>
      <c r="E23" s="125"/>
      <c r="F23" s="125"/>
      <c r="G23" s="125"/>
      <c r="H23" s="126">
        <f>'WORK SHEET'!D23</f>
        <v>2</v>
      </c>
      <c r="I23" s="127">
        <v>2</v>
      </c>
      <c r="J23" s="127">
        <v>0</v>
      </c>
      <c r="K23" s="127">
        <v>2</v>
      </c>
      <c r="L23" s="128"/>
      <c r="M23" s="124">
        <v>1</v>
      </c>
      <c r="N23" s="124" t="s">
        <v>18</v>
      </c>
      <c r="O23" s="124"/>
      <c r="P23" s="124"/>
      <c r="Q23" s="124"/>
      <c r="R23" s="124"/>
      <c r="S23" s="124" t="s">
        <v>19</v>
      </c>
      <c r="T23" s="129"/>
      <c r="U23" s="130"/>
      <c r="V23" s="202"/>
      <c r="W23" s="202"/>
      <c r="X23" s="203"/>
    </row>
    <row r="24" spans="1:24" s="131" customFormat="1" ht="15.75" customHeight="1">
      <c r="A24" s="240"/>
      <c r="B24" s="112"/>
      <c r="C24" s="124"/>
      <c r="D24" s="124"/>
      <c r="E24" s="124"/>
      <c r="F24" s="129"/>
      <c r="G24" s="129"/>
      <c r="H24" s="129"/>
      <c r="I24" s="132" t="s">
        <v>20</v>
      </c>
      <c r="J24" s="133"/>
      <c r="K24" s="133"/>
      <c r="L24" s="128"/>
      <c r="M24" s="124"/>
      <c r="N24" s="124"/>
      <c r="O24" s="124"/>
      <c r="P24" s="124"/>
      <c r="Q24" s="124"/>
      <c r="R24" s="124"/>
      <c r="S24" s="124"/>
      <c r="T24" s="130"/>
      <c r="U24" s="130"/>
      <c r="V24" s="130"/>
      <c r="W24" s="130"/>
      <c r="X24" s="134"/>
    </row>
    <row r="25" spans="1:24" s="131" customFormat="1" ht="15.75" customHeight="1">
      <c r="A25" s="240"/>
      <c r="B25" s="112" t="s">
        <v>21</v>
      </c>
      <c r="C25" s="124"/>
      <c r="D25" s="124"/>
      <c r="E25" s="125"/>
      <c r="F25" s="125"/>
      <c r="G25" s="125"/>
      <c r="H25" s="124"/>
      <c r="I25" s="124"/>
      <c r="J25" s="126">
        <f>'WORK SHEET'!F24</f>
        <v>0</v>
      </c>
      <c r="K25" s="126">
        <f>'WORK SHEET'!G24</f>
        <v>2</v>
      </c>
      <c r="L25" s="128"/>
      <c r="M25" s="124">
        <v>2</v>
      </c>
      <c r="N25" s="124" t="s">
        <v>22</v>
      </c>
      <c r="O25" s="124"/>
      <c r="P25" s="124"/>
      <c r="Q25" s="124"/>
      <c r="R25" s="124"/>
      <c r="S25" s="124" t="s">
        <v>19</v>
      </c>
      <c r="T25" s="129"/>
      <c r="U25" s="130"/>
      <c r="V25" s="202"/>
      <c r="W25" s="202"/>
      <c r="X25" s="203"/>
    </row>
    <row r="26" spans="1:24" s="131" customFormat="1" ht="15.75" customHeight="1">
      <c r="A26" s="240"/>
      <c r="B26" s="112"/>
      <c r="C26" s="124"/>
      <c r="D26" s="124"/>
      <c r="E26" s="125"/>
      <c r="F26" s="125"/>
      <c r="G26" s="125"/>
      <c r="H26" s="135" t="str">
        <f>IF(K25=1,"Elementary Education"," Secondary Education")</f>
        <v> Secondary Education</v>
      </c>
      <c r="I26" s="119"/>
      <c r="J26" s="124"/>
      <c r="K26" s="124"/>
      <c r="L26" s="128"/>
      <c r="M26" s="124"/>
      <c r="N26" s="124"/>
      <c r="O26" s="124"/>
      <c r="P26" s="124"/>
      <c r="Q26" s="124"/>
      <c r="R26" s="124"/>
      <c r="S26" s="124"/>
      <c r="T26" s="130"/>
      <c r="U26" s="130"/>
      <c r="V26" s="130"/>
      <c r="W26" s="130"/>
      <c r="X26" s="134"/>
    </row>
    <row r="27" spans="1:24" s="131" customFormat="1" ht="15.75" customHeight="1">
      <c r="A27" s="240"/>
      <c r="B27" s="112" t="s">
        <v>23</v>
      </c>
      <c r="C27" s="124"/>
      <c r="D27" s="124"/>
      <c r="E27" s="125"/>
      <c r="F27" s="125"/>
      <c r="G27" s="125"/>
      <c r="H27" s="136"/>
      <c r="I27" s="126">
        <f>'WORK SHEET'!E25</f>
        <v>1</v>
      </c>
      <c r="J27" s="126">
        <f>'WORK SHEET'!F25</f>
        <v>9</v>
      </c>
      <c r="K27" s="126">
        <f>'WORK SHEET'!G25</f>
        <v>1</v>
      </c>
      <c r="L27" s="137"/>
      <c r="M27" s="124">
        <v>3</v>
      </c>
      <c r="N27" s="124" t="s">
        <v>24</v>
      </c>
      <c r="O27" s="124"/>
      <c r="P27" s="124"/>
      <c r="Q27" s="124"/>
      <c r="R27" s="124"/>
      <c r="S27" s="124" t="s">
        <v>19</v>
      </c>
      <c r="T27" s="129"/>
      <c r="U27" s="129"/>
      <c r="V27" s="202"/>
      <c r="W27" s="202"/>
      <c r="X27" s="203"/>
    </row>
    <row r="28" spans="1:24" s="131" customFormat="1" ht="15.75" customHeight="1">
      <c r="A28" s="240"/>
      <c r="B28" s="138"/>
      <c r="C28" s="132" t="str">
        <f>IF(J27=0,"Assistantance to Local Bodies for Primary Education","Assistance to Local Bodies to Secondary Education")</f>
        <v>Assistance to Local Bodies to Secondary Education</v>
      </c>
      <c r="D28" s="129"/>
      <c r="E28" s="104"/>
      <c r="F28" s="133"/>
      <c r="G28" s="130"/>
      <c r="H28" s="130"/>
      <c r="I28" s="130"/>
      <c r="J28" s="130"/>
      <c r="K28" s="130"/>
      <c r="L28" s="128"/>
      <c r="M28" s="124"/>
      <c r="N28" s="124"/>
      <c r="O28" s="124"/>
      <c r="P28" s="124"/>
      <c r="Q28" s="124"/>
      <c r="R28" s="124"/>
      <c r="S28" s="124"/>
      <c r="T28" s="130"/>
      <c r="U28" s="130"/>
      <c r="V28" s="130"/>
      <c r="W28" s="130"/>
      <c r="X28" s="134"/>
    </row>
    <row r="29" spans="1:24" s="131" customFormat="1" ht="15.75" customHeight="1">
      <c r="A29" s="240"/>
      <c r="B29" s="112" t="s">
        <v>25</v>
      </c>
      <c r="C29" s="124"/>
      <c r="D29" s="124"/>
      <c r="E29" s="125"/>
      <c r="F29" s="125"/>
      <c r="G29" s="125"/>
      <c r="H29" s="124"/>
      <c r="I29" s="124"/>
      <c r="J29" s="139" t="s">
        <v>26</v>
      </c>
      <c r="K29" s="139" t="s">
        <v>26</v>
      </c>
      <c r="L29" s="128"/>
      <c r="M29" s="124">
        <v>4</v>
      </c>
      <c r="N29" s="124" t="s">
        <v>27</v>
      </c>
      <c r="O29" s="124"/>
      <c r="P29" s="124"/>
      <c r="Q29" s="124"/>
      <c r="R29" s="124"/>
      <c r="S29" s="124" t="s">
        <v>19</v>
      </c>
      <c r="T29" s="129"/>
      <c r="U29" s="140"/>
      <c r="V29" s="198"/>
      <c r="W29" s="198"/>
      <c r="X29" s="204"/>
    </row>
    <row r="30" spans="1:26" s="131" customFormat="1" ht="15.75" customHeight="1">
      <c r="A30" s="240"/>
      <c r="B30" s="112"/>
      <c r="C30" s="124"/>
      <c r="D30" s="124"/>
      <c r="E30" s="125"/>
      <c r="F30" s="125"/>
      <c r="G30" s="125"/>
      <c r="H30" s="124"/>
      <c r="I30" s="124"/>
      <c r="J30" s="124"/>
      <c r="K30" s="124"/>
      <c r="L30" s="128"/>
      <c r="M30" s="124"/>
      <c r="N30" s="124"/>
      <c r="O30" s="124"/>
      <c r="P30" s="124"/>
      <c r="Q30" s="124"/>
      <c r="R30" s="124"/>
      <c r="S30" s="124"/>
      <c r="T30" s="130"/>
      <c r="U30" s="130"/>
      <c r="V30" s="130"/>
      <c r="W30" s="130"/>
      <c r="X30" s="134"/>
      <c r="Z30" s="141"/>
    </row>
    <row r="31" spans="1:24" s="131" customFormat="1" ht="15.75" customHeight="1">
      <c r="A31" s="240"/>
      <c r="B31" s="112" t="s">
        <v>28</v>
      </c>
      <c r="C31" s="124"/>
      <c r="D31" s="124"/>
      <c r="E31" s="125"/>
      <c r="F31" s="125"/>
      <c r="G31" s="125"/>
      <c r="H31" s="136"/>
      <c r="I31" s="136"/>
      <c r="J31" s="126">
        <f>'WORK SHEET'!F27</f>
        <v>0</v>
      </c>
      <c r="K31" s="126">
        <f>'WORK SHEET'!G27</f>
        <v>4</v>
      </c>
      <c r="L31" s="137"/>
      <c r="M31" s="124">
        <v>5</v>
      </c>
      <c r="N31" s="124" t="s">
        <v>29</v>
      </c>
      <c r="O31" s="124"/>
      <c r="P31" s="124"/>
      <c r="Q31" s="124"/>
      <c r="R31" s="124"/>
      <c r="S31" s="124" t="s">
        <v>19</v>
      </c>
      <c r="T31" s="200"/>
      <c r="U31" s="200"/>
      <c r="V31" s="200"/>
      <c r="W31" s="200"/>
      <c r="X31" s="201"/>
    </row>
    <row r="32" spans="1:24" s="131" customFormat="1" ht="15.75" customHeight="1">
      <c r="A32" s="240"/>
      <c r="B32" s="112"/>
      <c r="C32" s="124"/>
      <c r="D32" s="129"/>
      <c r="E32" s="129"/>
      <c r="F32" s="129"/>
      <c r="G32" s="142" t="str">
        <f>IF(K31=4,"Teaching Grant to ZP's"," Teaching Grant to MP's")</f>
        <v>Teaching Grant to ZP's</v>
      </c>
      <c r="H32" s="125"/>
      <c r="I32" s="143"/>
      <c r="J32" s="125"/>
      <c r="K32" s="124"/>
      <c r="L32" s="128"/>
      <c r="M32" s="124"/>
      <c r="N32" s="124"/>
      <c r="O32" s="124"/>
      <c r="P32" s="124"/>
      <c r="Q32" s="124"/>
      <c r="R32" s="124"/>
      <c r="S32" s="124"/>
      <c r="T32" s="130"/>
      <c r="U32" s="130"/>
      <c r="V32" s="130"/>
      <c r="W32" s="130"/>
      <c r="X32" s="134"/>
    </row>
    <row r="33" spans="1:24" s="131" customFormat="1" ht="15.75" customHeight="1">
      <c r="A33" s="240"/>
      <c r="B33" s="112" t="s">
        <v>30</v>
      </c>
      <c r="C33" s="124"/>
      <c r="D33" s="124"/>
      <c r="E33" s="125"/>
      <c r="F33" s="125"/>
      <c r="G33" s="125"/>
      <c r="H33" s="124"/>
      <c r="I33" s="126">
        <f>'WORK SHEET'!E28</f>
        <v>0</v>
      </c>
      <c r="J33" s="126">
        <f>'WORK SHEET'!F28</f>
        <v>1</v>
      </c>
      <c r="K33" s="126">
        <f>'WORK SHEET'!G28</f>
        <v>0</v>
      </c>
      <c r="L33" s="128"/>
      <c r="M33" s="124">
        <v>6</v>
      </c>
      <c r="N33" s="124" t="s">
        <v>31</v>
      </c>
      <c r="O33" s="124"/>
      <c r="P33" s="124"/>
      <c r="Q33" s="124"/>
      <c r="R33" s="124"/>
      <c r="S33" s="124" t="s">
        <v>19</v>
      </c>
      <c r="T33" s="11"/>
      <c r="U33" s="140"/>
      <c r="V33" s="198"/>
      <c r="W33" s="198"/>
      <c r="X33" s="199"/>
    </row>
    <row r="34" spans="1:24" s="131" customFormat="1" ht="15.75" customHeight="1" thickBot="1">
      <c r="A34" s="240"/>
      <c r="B34" s="144"/>
      <c r="C34" s="145"/>
      <c r="D34" s="145"/>
      <c r="E34" s="145"/>
      <c r="F34" s="145"/>
      <c r="G34" s="145"/>
      <c r="H34" s="145"/>
      <c r="I34" s="146"/>
      <c r="J34" s="147" t="s">
        <v>32</v>
      </c>
      <c r="K34" s="145"/>
      <c r="L34" s="148"/>
      <c r="M34" s="124">
        <v>7</v>
      </c>
      <c r="N34" s="124" t="s">
        <v>33</v>
      </c>
      <c r="O34" s="124"/>
      <c r="P34" s="124"/>
      <c r="Q34" s="124"/>
      <c r="R34" s="124"/>
      <c r="S34" s="124" t="s">
        <v>19</v>
      </c>
      <c r="T34" s="200"/>
      <c r="U34" s="200"/>
      <c r="V34" s="200"/>
      <c r="W34" s="200"/>
      <c r="X34" s="217"/>
    </row>
    <row r="35" spans="1:24" s="131" customFormat="1" ht="15.75" customHeight="1">
      <c r="A35" s="240"/>
      <c r="B35" s="112"/>
      <c r="C35" s="124"/>
      <c r="D35" s="124"/>
      <c r="E35" s="124"/>
      <c r="F35" s="124"/>
      <c r="G35" s="124"/>
      <c r="H35" s="124"/>
      <c r="I35" s="124"/>
      <c r="J35" s="124"/>
      <c r="K35" s="124"/>
      <c r="L35" s="128"/>
      <c r="M35" s="124">
        <v>8</v>
      </c>
      <c r="N35" s="124" t="s">
        <v>34</v>
      </c>
      <c r="O35" s="124"/>
      <c r="P35" s="124"/>
      <c r="Q35" s="124"/>
      <c r="R35" s="124"/>
      <c r="S35" s="124" t="s">
        <v>19</v>
      </c>
      <c r="T35" s="200"/>
      <c r="U35" s="200"/>
      <c r="V35" s="200"/>
      <c r="W35" s="200"/>
      <c r="X35" s="201"/>
    </row>
    <row r="36" spans="1:24" s="131" customFormat="1" ht="15.75" customHeight="1">
      <c r="A36" s="240"/>
      <c r="B36" s="112" t="s">
        <v>211</v>
      </c>
      <c r="C36" s="124"/>
      <c r="D36" s="124"/>
      <c r="E36" s="124"/>
      <c r="F36" s="127" t="s">
        <v>6</v>
      </c>
      <c r="G36" s="124" t="s">
        <v>212</v>
      </c>
      <c r="H36" s="124"/>
      <c r="I36" s="124"/>
      <c r="J36" s="124"/>
      <c r="K36" s="127" t="s">
        <v>35</v>
      </c>
      <c r="L36" s="128"/>
      <c r="M36" s="124">
        <v>9</v>
      </c>
      <c r="N36" s="124" t="s">
        <v>36</v>
      </c>
      <c r="O36" s="124"/>
      <c r="P36" s="124"/>
      <c r="Q36" s="124"/>
      <c r="R36" s="124"/>
      <c r="S36" s="124" t="s">
        <v>19</v>
      </c>
      <c r="T36" s="200"/>
      <c r="U36" s="200"/>
      <c r="V36" s="200"/>
      <c r="W36" s="200"/>
      <c r="X36" s="201"/>
    </row>
    <row r="37" spans="1:24" s="131" customFormat="1" ht="15.75" customHeight="1">
      <c r="A37" s="240"/>
      <c r="B37" s="112" t="s">
        <v>37</v>
      </c>
      <c r="C37" s="124"/>
      <c r="D37" s="124"/>
      <c r="E37" s="124"/>
      <c r="F37" s="124"/>
      <c r="G37" s="124"/>
      <c r="H37" s="124"/>
      <c r="I37" s="124"/>
      <c r="J37" s="124"/>
      <c r="K37" s="124"/>
      <c r="L37" s="128"/>
      <c r="M37" s="124">
        <v>10</v>
      </c>
      <c r="N37" s="124" t="s">
        <v>38</v>
      </c>
      <c r="O37" s="124"/>
      <c r="P37" s="124"/>
      <c r="Q37" s="124"/>
      <c r="R37" s="124"/>
      <c r="S37" s="124" t="s">
        <v>19</v>
      </c>
      <c r="T37" s="200"/>
      <c r="U37" s="200"/>
      <c r="V37" s="200"/>
      <c r="W37" s="200"/>
      <c r="X37" s="201"/>
    </row>
    <row r="38" spans="1:24" s="131" customFormat="1" ht="15.75" customHeight="1">
      <c r="A38" s="240"/>
      <c r="B38" s="112" t="s">
        <v>39</v>
      </c>
      <c r="C38" s="124"/>
      <c r="D38" s="124"/>
      <c r="E38" s="124"/>
      <c r="F38" s="93"/>
      <c r="G38" s="93"/>
      <c r="H38" s="127">
        <v>2</v>
      </c>
      <c r="I38" s="127">
        <v>2</v>
      </c>
      <c r="J38" s="127">
        <v>0</v>
      </c>
      <c r="K38" s="127">
        <v>2</v>
      </c>
      <c r="L38" s="128"/>
      <c r="M38" s="124">
        <v>11</v>
      </c>
      <c r="N38" s="124" t="s">
        <v>40</v>
      </c>
      <c r="O38" s="124"/>
      <c r="P38" s="124"/>
      <c r="Q38" s="124"/>
      <c r="R38" s="124"/>
      <c r="S38" s="124" t="s">
        <v>19</v>
      </c>
      <c r="T38" s="200"/>
      <c r="U38" s="200"/>
      <c r="V38" s="200"/>
      <c r="W38" s="200"/>
      <c r="X38" s="201"/>
    </row>
    <row r="39" spans="1:24" s="131" customFormat="1" ht="15.75" customHeight="1" thickBot="1">
      <c r="A39" s="240"/>
      <c r="B39" s="144"/>
      <c r="C39" s="145"/>
      <c r="D39" s="145"/>
      <c r="E39" s="145"/>
      <c r="F39" s="145"/>
      <c r="G39" s="145"/>
      <c r="H39" s="145"/>
      <c r="I39" s="145"/>
      <c r="J39" s="145"/>
      <c r="K39" s="145"/>
      <c r="L39" s="148"/>
      <c r="M39" s="124">
        <v>12</v>
      </c>
      <c r="N39" s="124" t="s">
        <v>41</v>
      </c>
      <c r="O39" s="124"/>
      <c r="P39" s="124"/>
      <c r="Q39" s="124"/>
      <c r="R39" s="124"/>
      <c r="S39" s="124" t="s">
        <v>19</v>
      </c>
      <c r="T39" s="200"/>
      <c r="U39" s="200"/>
      <c r="V39" s="200"/>
      <c r="W39" s="200"/>
      <c r="X39" s="201"/>
    </row>
    <row r="40" spans="1:24" s="131" customFormat="1" ht="15.75" customHeight="1">
      <c r="A40" s="240"/>
      <c r="B40" s="112"/>
      <c r="C40" s="124"/>
      <c r="D40" s="124"/>
      <c r="E40" s="124"/>
      <c r="F40" s="124"/>
      <c r="G40" s="124"/>
      <c r="H40" s="124"/>
      <c r="I40" s="124"/>
      <c r="J40" s="124"/>
      <c r="K40" s="124"/>
      <c r="L40" s="128"/>
      <c r="M40" s="124">
        <v>13</v>
      </c>
      <c r="N40" s="124" t="s">
        <v>42</v>
      </c>
      <c r="O40" s="124"/>
      <c r="P40" s="124"/>
      <c r="Q40" s="124"/>
      <c r="R40" s="124"/>
      <c r="S40" s="124" t="s">
        <v>19</v>
      </c>
      <c r="T40" s="200"/>
      <c r="U40" s="200"/>
      <c r="V40" s="200"/>
      <c r="W40" s="200"/>
      <c r="X40" s="201"/>
    </row>
    <row r="41" spans="1:26" s="131" customFormat="1" ht="15.75" customHeight="1">
      <c r="A41" s="240"/>
      <c r="B41" s="112" t="s">
        <v>43</v>
      </c>
      <c r="C41" s="124"/>
      <c r="D41" s="124"/>
      <c r="E41" s="124"/>
      <c r="F41" s="124"/>
      <c r="G41" s="124" t="s">
        <v>19</v>
      </c>
      <c r="H41" s="220"/>
      <c r="I41" s="220"/>
      <c r="J41" s="220"/>
      <c r="K41" s="220"/>
      <c r="L41" s="223"/>
      <c r="M41" s="124">
        <v>14</v>
      </c>
      <c r="N41" s="124" t="s">
        <v>44</v>
      </c>
      <c r="O41" s="124"/>
      <c r="P41" s="124"/>
      <c r="Q41" s="124"/>
      <c r="R41" s="124"/>
      <c r="S41" s="124" t="s">
        <v>19</v>
      </c>
      <c r="T41" s="200"/>
      <c r="U41" s="200"/>
      <c r="V41" s="200"/>
      <c r="W41" s="200"/>
      <c r="X41" s="201"/>
      <c r="Z41" s="141"/>
    </row>
    <row r="42" spans="1:24" s="131" customFormat="1" ht="15.75" customHeight="1">
      <c r="A42" s="240"/>
      <c r="B42" s="112" t="s">
        <v>45</v>
      </c>
      <c r="C42" s="124"/>
      <c r="D42" s="124"/>
      <c r="E42" s="124"/>
      <c r="F42" s="124"/>
      <c r="G42" s="124" t="s">
        <v>19</v>
      </c>
      <c r="H42" s="220"/>
      <c r="I42" s="220"/>
      <c r="J42" s="220"/>
      <c r="K42" s="220"/>
      <c r="L42" s="223"/>
      <c r="M42" s="124">
        <v>15</v>
      </c>
      <c r="N42" s="124" t="s">
        <v>46</v>
      </c>
      <c r="O42" s="124"/>
      <c r="P42" s="124"/>
      <c r="Q42" s="124"/>
      <c r="R42" s="124"/>
      <c r="S42" s="124" t="s">
        <v>19</v>
      </c>
      <c r="T42" s="200"/>
      <c r="U42" s="200"/>
      <c r="V42" s="200"/>
      <c r="W42" s="200"/>
      <c r="X42" s="201"/>
    </row>
    <row r="43" spans="1:24" s="131" customFormat="1" ht="15.75" customHeight="1">
      <c r="A43" s="240"/>
      <c r="B43" s="112" t="s">
        <v>47</v>
      </c>
      <c r="C43" s="124"/>
      <c r="D43" s="124"/>
      <c r="E43" s="124"/>
      <c r="F43" s="124"/>
      <c r="G43" s="124" t="s">
        <v>19</v>
      </c>
      <c r="H43" s="220"/>
      <c r="I43" s="220"/>
      <c r="J43" s="220"/>
      <c r="K43" s="220"/>
      <c r="L43" s="223"/>
      <c r="M43" s="124">
        <v>16</v>
      </c>
      <c r="N43" s="124" t="s">
        <v>48</v>
      </c>
      <c r="O43" s="124"/>
      <c r="P43" s="124"/>
      <c r="Q43" s="124"/>
      <c r="R43" s="124"/>
      <c r="S43" s="124" t="s">
        <v>19</v>
      </c>
      <c r="T43" s="200"/>
      <c r="U43" s="200"/>
      <c r="V43" s="200"/>
      <c r="W43" s="200"/>
      <c r="X43" s="201"/>
    </row>
    <row r="44" spans="1:24" s="131" customFormat="1" ht="15.75" customHeight="1">
      <c r="A44" s="240"/>
      <c r="B44" s="149" t="s">
        <v>49</v>
      </c>
      <c r="C44" s="124" t="s">
        <v>50</v>
      </c>
      <c r="D44" s="124"/>
      <c r="E44" s="124"/>
      <c r="F44" s="124"/>
      <c r="G44" s="124" t="s">
        <v>19</v>
      </c>
      <c r="H44" s="220"/>
      <c r="I44" s="220"/>
      <c r="J44" s="220"/>
      <c r="K44" s="220"/>
      <c r="L44" s="223"/>
      <c r="M44" s="124">
        <v>17</v>
      </c>
      <c r="N44" s="124" t="s">
        <v>51</v>
      </c>
      <c r="O44" s="124"/>
      <c r="P44" s="124"/>
      <c r="Q44" s="124"/>
      <c r="R44" s="124"/>
      <c r="S44" s="124" t="s">
        <v>19</v>
      </c>
      <c r="T44" s="220"/>
      <c r="U44" s="220"/>
      <c r="V44" s="220"/>
      <c r="W44" s="220"/>
      <c r="X44" s="223"/>
    </row>
    <row r="45" spans="1:24" s="131" customFormat="1" ht="15.75" customHeight="1">
      <c r="A45" s="240"/>
      <c r="B45" s="112" t="s">
        <v>191</v>
      </c>
      <c r="C45" s="124" t="s">
        <v>192</v>
      </c>
      <c r="D45" s="124"/>
      <c r="E45" s="124"/>
      <c r="F45" s="124"/>
      <c r="G45" s="124" t="s">
        <v>19</v>
      </c>
      <c r="H45" s="220">
        <f>'INNER SHEET'!Q8</f>
        <v>238745</v>
      </c>
      <c r="I45" s="220"/>
      <c r="J45" s="220"/>
      <c r="K45" s="220"/>
      <c r="L45" s="223"/>
      <c r="M45" s="124">
        <v>18</v>
      </c>
      <c r="N45" s="124" t="s">
        <v>52</v>
      </c>
      <c r="O45" s="124"/>
      <c r="P45" s="124"/>
      <c r="Q45" s="124"/>
      <c r="R45" s="124"/>
      <c r="S45" s="124" t="s">
        <v>19</v>
      </c>
      <c r="T45" s="200"/>
      <c r="U45" s="200"/>
      <c r="V45" s="200"/>
      <c r="W45" s="200"/>
      <c r="X45" s="217"/>
    </row>
    <row r="46" spans="1:24" s="131" customFormat="1" ht="15.75" customHeight="1">
      <c r="A46" s="240"/>
      <c r="B46" s="112"/>
      <c r="C46" s="124"/>
      <c r="D46" s="124"/>
      <c r="E46" s="124"/>
      <c r="F46" s="124"/>
      <c r="G46" s="124" t="s">
        <v>19</v>
      </c>
      <c r="H46" s="200"/>
      <c r="I46" s="200"/>
      <c r="J46" s="200"/>
      <c r="K46" s="200"/>
      <c r="L46" s="217"/>
      <c r="M46" s="124">
        <v>19</v>
      </c>
      <c r="N46" s="124" t="s">
        <v>53</v>
      </c>
      <c r="O46" s="124"/>
      <c r="P46" s="124"/>
      <c r="Q46" s="124"/>
      <c r="R46" s="124"/>
      <c r="S46" s="124" t="s">
        <v>19</v>
      </c>
      <c r="T46" s="220"/>
      <c r="U46" s="220"/>
      <c r="V46" s="220"/>
      <c r="W46" s="220"/>
      <c r="X46" s="223"/>
    </row>
    <row r="47" spans="1:24" s="131" customFormat="1" ht="15.75" customHeight="1">
      <c r="A47" s="240"/>
      <c r="B47" s="112"/>
      <c r="C47" s="124"/>
      <c r="D47" s="124"/>
      <c r="E47" s="124"/>
      <c r="F47" s="124"/>
      <c r="G47" s="124" t="s">
        <v>19</v>
      </c>
      <c r="H47" s="200"/>
      <c r="I47" s="200"/>
      <c r="J47" s="200"/>
      <c r="K47" s="200"/>
      <c r="L47" s="217"/>
      <c r="M47" s="124">
        <v>20</v>
      </c>
      <c r="N47" s="124" t="s">
        <v>54</v>
      </c>
      <c r="O47" s="124"/>
      <c r="P47" s="124"/>
      <c r="Q47" s="124"/>
      <c r="R47" s="124"/>
      <c r="S47" s="124" t="s">
        <v>19</v>
      </c>
      <c r="T47" s="150"/>
      <c r="U47" s="198"/>
      <c r="V47" s="198"/>
      <c r="W47" s="198"/>
      <c r="X47" s="199"/>
    </row>
    <row r="48" spans="1:24" s="131" customFormat="1" ht="15.75" customHeight="1">
      <c r="A48" s="240"/>
      <c r="B48" s="112"/>
      <c r="C48" s="124"/>
      <c r="D48" s="151">
        <f>H56</f>
        <v>238745</v>
      </c>
      <c r="E48" s="124"/>
      <c r="F48" s="124"/>
      <c r="G48" s="124" t="s">
        <v>19</v>
      </c>
      <c r="H48" s="200"/>
      <c r="I48" s="200"/>
      <c r="J48" s="200"/>
      <c r="K48" s="200"/>
      <c r="L48" s="217"/>
      <c r="M48" s="124">
        <v>21</v>
      </c>
      <c r="N48" s="124" t="s">
        <v>55</v>
      </c>
      <c r="O48" s="124"/>
      <c r="P48" s="124"/>
      <c r="Q48" s="124"/>
      <c r="R48" s="124"/>
      <c r="S48" s="124" t="s">
        <v>19</v>
      </c>
      <c r="T48" s="221"/>
      <c r="U48" s="221"/>
      <c r="V48" s="221"/>
      <c r="W48" s="221"/>
      <c r="X48" s="222"/>
    </row>
    <row r="49" spans="1:24" s="131" customFormat="1" ht="15.75" customHeight="1">
      <c r="A49" s="240"/>
      <c r="B49" s="112"/>
      <c r="C49" s="124"/>
      <c r="D49" s="124"/>
      <c r="E49" s="124"/>
      <c r="F49" s="124"/>
      <c r="G49" s="124" t="s">
        <v>19</v>
      </c>
      <c r="H49" s="200"/>
      <c r="I49" s="200"/>
      <c r="J49" s="200"/>
      <c r="K49" s="200"/>
      <c r="L49" s="217"/>
      <c r="M49" s="124">
        <v>22</v>
      </c>
      <c r="N49" s="124" t="s">
        <v>56</v>
      </c>
      <c r="O49" s="124"/>
      <c r="P49" s="124"/>
      <c r="Q49" s="124"/>
      <c r="R49" s="124"/>
      <c r="S49" s="124" t="s">
        <v>19</v>
      </c>
      <c r="T49" s="220"/>
      <c r="U49" s="220"/>
      <c r="V49" s="220"/>
      <c r="W49" s="220"/>
      <c r="X49" s="223"/>
    </row>
    <row r="50" spans="1:24" s="131" customFormat="1" ht="15.75" customHeight="1">
      <c r="A50" s="240"/>
      <c r="B50" s="112"/>
      <c r="C50" s="124"/>
      <c r="D50" s="124"/>
      <c r="E50" s="124"/>
      <c r="F50" s="124"/>
      <c r="G50" s="124" t="s">
        <v>19</v>
      </c>
      <c r="H50" s="200"/>
      <c r="I50" s="200"/>
      <c r="J50" s="200"/>
      <c r="K50" s="200"/>
      <c r="L50" s="217"/>
      <c r="M50" s="124">
        <v>23</v>
      </c>
      <c r="N50" s="124"/>
      <c r="O50" s="124"/>
      <c r="P50" s="124"/>
      <c r="Q50" s="124"/>
      <c r="R50" s="124"/>
      <c r="S50" s="124" t="s">
        <v>19</v>
      </c>
      <c r="T50" s="200"/>
      <c r="U50" s="200"/>
      <c r="V50" s="200"/>
      <c r="W50" s="200"/>
      <c r="X50" s="201"/>
    </row>
    <row r="51" spans="1:24" s="131" customFormat="1" ht="15.75" customHeight="1">
      <c r="A51" s="240"/>
      <c r="B51" s="112"/>
      <c r="C51" s="124"/>
      <c r="D51" s="124"/>
      <c r="E51" s="124"/>
      <c r="F51" s="124"/>
      <c r="G51" s="124" t="s">
        <v>19</v>
      </c>
      <c r="H51" s="200"/>
      <c r="I51" s="200"/>
      <c r="J51" s="200"/>
      <c r="K51" s="200"/>
      <c r="L51" s="217"/>
      <c r="M51" s="124">
        <v>24</v>
      </c>
      <c r="N51" s="124"/>
      <c r="O51" s="124"/>
      <c r="P51" s="124"/>
      <c r="Q51" s="124"/>
      <c r="R51" s="124"/>
      <c r="S51" s="124" t="s">
        <v>19</v>
      </c>
      <c r="T51" s="200"/>
      <c r="U51" s="200"/>
      <c r="V51" s="200"/>
      <c r="W51" s="200"/>
      <c r="X51" s="201"/>
    </row>
    <row r="52" spans="1:24" s="131" customFormat="1" ht="15.75" customHeight="1" thickBot="1">
      <c r="A52" s="240"/>
      <c r="B52" s="112"/>
      <c r="C52" s="124"/>
      <c r="D52" s="124"/>
      <c r="E52" s="124"/>
      <c r="F52" s="124"/>
      <c r="G52" s="124" t="s">
        <v>19</v>
      </c>
      <c r="H52" s="200"/>
      <c r="I52" s="200"/>
      <c r="J52" s="200"/>
      <c r="K52" s="200"/>
      <c r="L52" s="217"/>
      <c r="M52" s="124">
        <v>25</v>
      </c>
      <c r="N52" s="124"/>
      <c r="O52" s="124"/>
      <c r="P52" s="124"/>
      <c r="Q52" s="124"/>
      <c r="R52" s="124"/>
      <c r="S52" s="124" t="s">
        <v>19</v>
      </c>
      <c r="T52" s="218"/>
      <c r="U52" s="218"/>
      <c r="V52" s="218"/>
      <c r="W52" s="218"/>
      <c r="X52" s="219"/>
    </row>
    <row r="53" spans="1:24" s="131" customFormat="1" ht="15.75" customHeight="1" thickBot="1">
      <c r="A53" s="240"/>
      <c r="B53" s="112"/>
      <c r="C53" s="124"/>
      <c r="D53" s="124"/>
      <c r="E53" s="124"/>
      <c r="F53" s="124"/>
      <c r="G53" s="124" t="s">
        <v>19</v>
      </c>
      <c r="H53" s="198"/>
      <c r="I53" s="200"/>
      <c r="J53" s="200"/>
      <c r="K53" s="200"/>
      <c r="L53" s="217"/>
      <c r="M53" s="145" t="s">
        <v>57</v>
      </c>
      <c r="N53" s="145"/>
      <c r="O53" s="145"/>
      <c r="P53" s="145"/>
      <c r="Q53" s="145"/>
      <c r="R53" s="145"/>
      <c r="S53" s="145" t="s">
        <v>19</v>
      </c>
      <c r="T53" s="218"/>
      <c r="U53" s="218"/>
      <c r="V53" s="218"/>
      <c r="W53" s="218"/>
      <c r="X53" s="219"/>
    </row>
    <row r="54" spans="1:24" s="131" customFormat="1" ht="15.75" customHeight="1" thickBot="1">
      <c r="A54" s="240"/>
      <c r="B54" s="112" t="s">
        <v>58</v>
      </c>
      <c r="C54" s="124"/>
      <c r="D54" s="124"/>
      <c r="E54" s="124"/>
      <c r="F54" s="124"/>
      <c r="G54" s="124" t="s">
        <v>19</v>
      </c>
      <c r="H54" s="220">
        <f>H45</f>
        <v>238745</v>
      </c>
      <c r="I54" s="221"/>
      <c r="J54" s="221"/>
      <c r="K54" s="221"/>
      <c r="L54" s="222"/>
      <c r="M54" s="152" t="s">
        <v>59</v>
      </c>
      <c r="N54" s="152"/>
      <c r="O54" s="152"/>
      <c r="P54" s="152"/>
      <c r="Q54" s="152"/>
      <c r="R54" s="152"/>
      <c r="S54" s="153" t="s">
        <v>19</v>
      </c>
      <c r="T54" s="248"/>
      <c r="U54" s="248"/>
      <c r="V54" s="248"/>
      <c r="W54" s="248"/>
      <c r="X54" s="249"/>
    </row>
    <row r="55" spans="1:24" ht="15.75" customHeight="1">
      <c r="A55" s="240"/>
      <c r="B55" s="112" t="s">
        <v>60</v>
      </c>
      <c r="C55" s="124"/>
      <c r="D55" s="124"/>
      <c r="E55" s="124"/>
      <c r="F55" s="124"/>
      <c r="G55" s="124" t="s">
        <v>19</v>
      </c>
      <c r="H55" s="220">
        <v>0</v>
      </c>
      <c r="I55" s="221"/>
      <c r="J55" s="221"/>
      <c r="K55" s="221"/>
      <c r="L55" s="222"/>
      <c r="M55" s="108"/>
      <c r="N55" s="241"/>
      <c r="O55" s="241"/>
      <c r="P55" s="241"/>
      <c r="Q55" s="241"/>
      <c r="R55" s="241"/>
      <c r="S55" s="241"/>
      <c r="T55" s="241"/>
      <c r="U55" s="241"/>
      <c r="V55" s="241"/>
      <c r="W55" s="241"/>
      <c r="X55" s="242"/>
    </row>
    <row r="56" spans="1:24" ht="15.75" customHeight="1">
      <c r="A56" s="235" t="s">
        <v>61</v>
      </c>
      <c r="B56" s="112" t="s">
        <v>62</v>
      </c>
      <c r="C56" s="124"/>
      <c r="D56" s="124"/>
      <c r="E56" s="124"/>
      <c r="F56" s="124"/>
      <c r="G56" s="124" t="s">
        <v>19</v>
      </c>
      <c r="H56" s="220">
        <f>H54-H55</f>
        <v>238745</v>
      </c>
      <c r="I56" s="221"/>
      <c r="J56" s="221"/>
      <c r="K56" s="221"/>
      <c r="L56" s="222"/>
      <c r="M56" s="108"/>
      <c r="N56" s="241"/>
      <c r="O56" s="241"/>
      <c r="P56" s="241"/>
      <c r="Q56" s="241"/>
      <c r="R56" s="241"/>
      <c r="S56" s="241"/>
      <c r="T56" s="241"/>
      <c r="U56" s="241"/>
      <c r="V56" s="241"/>
      <c r="W56" s="241"/>
      <c r="X56" s="242"/>
    </row>
    <row r="57" spans="1:24" ht="15.75" customHeight="1">
      <c r="A57" s="235"/>
      <c r="B57" s="154" t="s">
        <v>63</v>
      </c>
      <c r="C57" s="124"/>
      <c r="D57" s="124"/>
      <c r="E57" s="124"/>
      <c r="F57" s="124"/>
      <c r="G57" s="124"/>
      <c r="H57" s="243"/>
      <c r="I57" s="243"/>
      <c r="J57" s="243"/>
      <c r="K57" s="243"/>
      <c r="L57" s="244"/>
      <c r="M57" s="108"/>
      <c r="N57" s="241"/>
      <c r="O57" s="241"/>
      <c r="P57" s="241"/>
      <c r="Q57" s="241"/>
      <c r="R57" s="241"/>
      <c r="S57" s="241"/>
      <c r="T57" s="241"/>
      <c r="U57" s="241"/>
      <c r="V57" s="241"/>
      <c r="W57" s="241"/>
      <c r="X57" s="242"/>
    </row>
    <row r="58" spans="1:24" ht="15.75" customHeight="1">
      <c r="A58" s="235"/>
      <c r="B58" s="245"/>
      <c r="C58" s="246"/>
      <c r="D58" s="246"/>
      <c r="E58" s="246"/>
      <c r="F58" s="246"/>
      <c r="G58" s="246"/>
      <c r="H58" s="246"/>
      <c r="I58" s="246"/>
      <c r="J58" s="246"/>
      <c r="K58" s="246"/>
      <c r="L58" s="247"/>
      <c r="M58" s="108"/>
      <c r="N58" s="241"/>
      <c r="O58" s="241"/>
      <c r="P58" s="241"/>
      <c r="Q58" s="241"/>
      <c r="R58" s="241"/>
      <c r="S58" s="241"/>
      <c r="T58" s="241"/>
      <c r="U58" s="241"/>
      <c r="V58" s="241"/>
      <c r="W58" s="241"/>
      <c r="X58" s="242"/>
    </row>
    <row r="59" spans="1:24" ht="15.75" customHeight="1" thickBot="1">
      <c r="A59" s="235"/>
      <c r="B59" s="144"/>
      <c r="C59" s="145"/>
      <c r="D59" s="145"/>
      <c r="E59" s="145"/>
      <c r="F59" s="145"/>
      <c r="G59" s="145"/>
      <c r="H59" s="145"/>
      <c r="I59" s="145"/>
      <c r="J59" s="145"/>
      <c r="K59" s="145"/>
      <c r="L59" s="148"/>
      <c r="M59" s="155"/>
      <c r="N59" s="155"/>
      <c r="O59" s="155"/>
      <c r="P59" s="155"/>
      <c r="Q59" s="155"/>
      <c r="R59" s="155"/>
      <c r="S59" s="239" t="s">
        <v>64</v>
      </c>
      <c r="T59" s="239"/>
      <c r="U59" s="239"/>
      <c r="V59" s="239"/>
      <c r="W59" s="239"/>
      <c r="X59" s="156"/>
    </row>
    <row r="60" spans="1:24" ht="15.75" customHeight="1">
      <c r="A60" s="235"/>
      <c r="B60" s="236" t="s">
        <v>65</v>
      </c>
      <c r="C60" s="237"/>
      <c r="D60" s="237"/>
      <c r="E60" s="237"/>
      <c r="F60" s="237"/>
      <c r="G60" s="237"/>
      <c r="H60" s="237"/>
      <c r="I60" s="237"/>
      <c r="J60" s="237"/>
      <c r="K60" s="237"/>
      <c r="L60" s="237"/>
      <c r="M60" s="237"/>
      <c r="N60" s="237"/>
      <c r="O60" s="237"/>
      <c r="P60" s="237"/>
      <c r="Q60" s="237"/>
      <c r="R60" s="237"/>
      <c r="S60" s="237"/>
      <c r="T60" s="237"/>
      <c r="U60" s="237"/>
      <c r="V60" s="237"/>
      <c r="W60" s="237"/>
      <c r="X60" s="238"/>
    </row>
    <row r="61" spans="1:24" ht="15.75" customHeight="1">
      <c r="A61" s="235"/>
      <c r="B61" s="112" t="s">
        <v>66</v>
      </c>
      <c r="C61" s="124" t="s">
        <v>67</v>
      </c>
      <c r="D61" s="124"/>
      <c r="E61" s="124"/>
      <c r="F61" s="124"/>
      <c r="G61" s="124"/>
      <c r="H61" s="124" t="s">
        <v>68</v>
      </c>
      <c r="I61" s="124"/>
      <c r="J61" s="124"/>
      <c r="K61" s="124"/>
      <c r="L61" s="124"/>
      <c r="M61" s="124"/>
      <c r="N61" s="124"/>
      <c r="O61" s="124"/>
      <c r="P61" s="124"/>
      <c r="Q61" s="124"/>
      <c r="R61" s="124"/>
      <c r="S61" s="124"/>
      <c r="T61" s="124"/>
      <c r="U61" s="124"/>
      <c r="V61" s="124"/>
      <c r="W61" s="124"/>
      <c r="X61" s="157"/>
    </row>
    <row r="62" spans="1:24" ht="15.75" customHeight="1">
      <c r="A62" s="235"/>
      <c r="B62" s="149" t="s">
        <v>69</v>
      </c>
      <c r="C62" s="124"/>
      <c r="D62" s="124"/>
      <c r="E62" s="124"/>
      <c r="F62" s="124"/>
      <c r="G62" s="124"/>
      <c r="H62" s="124"/>
      <c r="I62" s="124"/>
      <c r="J62" s="124"/>
      <c r="K62" s="124"/>
      <c r="L62" s="124"/>
      <c r="M62" s="124"/>
      <c r="N62" s="124"/>
      <c r="O62" s="124"/>
      <c r="P62" s="124"/>
      <c r="Q62" s="124"/>
      <c r="R62" s="124"/>
      <c r="S62" s="124"/>
      <c r="T62" s="124"/>
      <c r="U62" s="124"/>
      <c r="V62" s="124"/>
      <c r="W62" s="124"/>
      <c r="X62" s="157"/>
    </row>
    <row r="63" spans="1:24" ht="15.75" customHeight="1">
      <c r="A63" s="235"/>
      <c r="B63" s="112" t="s">
        <v>70</v>
      </c>
      <c r="C63" s="124"/>
      <c r="D63" s="124"/>
      <c r="E63" s="124"/>
      <c r="F63" s="124"/>
      <c r="G63" s="124"/>
      <c r="H63" s="124"/>
      <c r="I63" s="124"/>
      <c r="J63" s="124"/>
      <c r="K63" s="124"/>
      <c r="L63" s="124"/>
      <c r="M63" s="124"/>
      <c r="N63" s="124"/>
      <c r="O63" s="124"/>
      <c r="P63" s="124"/>
      <c r="Q63" s="124"/>
      <c r="R63" s="124"/>
      <c r="S63" s="124"/>
      <c r="T63" s="124"/>
      <c r="U63" s="124"/>
      <c r="V63" s="124"/>
      <c r="W63" s="124"/>
      <c r="X63" s="157"/>
    </row>
    <row r="64" spans="1:24" ht="15.75" customHeight="1">
      <c r="A64" s="1"/>
      <c r="B64" s="149" t="s">
        <v>71</v>
      </c>
      <c r="C64" s="124"/>
      <c r="D64" s="124"/>
      <c r="E64" s="124"/>
      <c r="F64" s="124"/>
      <c r="G64" s="124"/>
      <c r="H64" s="124"/>
      <c r="I64" s="124"/>
      <c r="J64" s="124"/>
      <c r="K64" s="124"/>
      <c r="L64" s="124"/>
      <c r="M64" s="124"/>
      <c r="N64" s="124"/>
      <c r="O64" s="124"/>
      <c r="P64" s="124"/>
      <c r="Q64" s="124"/>
      <c r="R64" s="124"/>
      <c r="S64" s="124"/>
      <c r="T64" s="124"/>
      <c r="U64" s="124"/>
      <c r="V64" s="124"/>
      <c r="W64" s="124"/>
      <c r="X64" s="157"/>
    </row>
    <row r="65" spans="1:24" ht="15.75" customHeight="1">
      <c r="A65" s="1"/>
      <c r="B65" s="112"/>
      <c r="C65" s="124"/>
      <c r="D65" s="124"/>
      <c r="E65" s="124"/>
      <c r="F65" s="124"/>
      <c r="G65" s="124"/>
      <c r="H65" s="124"/>
      <c r="I65" s="124"/>
      <c r="J65" s="124"/>
      <c r="K65" s="124"/>
      <c r="L65" s="124"/>
      <c r="M65" s="124"/>
      <c r="N65" s="124"/>
      <c r="O65" s="124"/>
      <c r="P65" s="124"/>
      <c r="Q65" s="124"/>
      <c r="R65" s="124"/>
      <c r="S65" s="124"/>
      <c r="T65" s="124"/>
      <c r="U65" s="124"/>
      <c r="V65" s="124"/>
      <c r="W65" s="124"/>
      <c r="X65" s="157"/>
    </row>
    <row r="66" spans="1:24" ht="15.75" customHeight="1">
      <c r="A66" s="1"/>
      <c r="B66" s="112"/>
      <c r="C66" s="124"/>
      <c r="D66" s="124"/>
      <c r="E66" s="124" t="s">
        <v>72</v>
      </c>
      <c r="F66" s="124"/>
      <c r="G66" s="124"/>
      <c r="H66" s="124"/>
      <c r="I66" s="124"/>
      <c r="J66" s="124"/>
      <c r="K66" s="124"/>
      <c r="L66" s="124"/>
      <c r="M66" s="124"/>
      <c r="N66" s="124"/>
      <c r="O66" s="124"/>
      <c r="P66" s="124"/>
      <c r="Q66" s="124"/>
      <c r="R66" s="124"/>
      <c r="S66" s="124"/>
      <c r="T66" s="124"/>
      <c r="U66" s="124"/>
      <c r="V66" s="124"/>
      <c r="W66" s="124"/>
      <c r="X66" s="157"/>
    </row>
    <row r="67" spans="1:24" ht="21" customHeight="1">
      <c r="A67" s="1"/>
      <c r="B67" s="112"/>
      <c r="C67" s="124"/>
      <c r="D67" s="124"/>
      <c r="E67" s="124" t="s">
        <v>73</v>
      </c>
      <c r="F67" s="124"/>
      <c r="G67" s="124"/>
      <c r="H67" s="124"/>
      <c r="I67" s="124"/>
      <c r="J67" s="124"/>
      <c r="K67" s="124"/>
      <c r="L67" s="124"/>
      <c r="M67" s="124"/>
      <c r="N67" s="124"/>
      <c r="O67" s="124"/>
      <c r="P67" s="124"/>
      <c r="Q67" s="124"/>
      <c r="R67" s="124"/>
      <c r="S67" s="124"/>
      <c r="T67" s="124"/>
      <c r="U67" s="124"/>
      <c r="V67" s="124"/>
      <c r="W67" s="124"/>
      <c r="X67" s="157"/>
    </row>
    <row r="68" spans="1:24" ht="15.75" customHeight="1">
      <c r="A68" s="158"/>
      <c r="B68" s="112"/>
      <c r="C68" s="124"/>
      <c r="D68" s="124"/>
      <c r="E68" s="124"/>
      <c r="F68" s="124"/>
      <c r="G68" s="124"/>
      <c r="H68" s="124"/>
      <c r="I68" s="124"/>
      <c r="J68" s="124"/>
      <c r="K68" s="124"/>
      <c r="L68" s="124"/>
      <c r="M68" s="124"/>
      <c r="N68" s="124"/>
      <c r="O68" s="124"/>
      <c r="P68" s="124"/>
      <c r="Q68" s="124"/>
      <c r="R68" s="124"/>
      <c r="S68" s="124"/>
      <c r="T68" s="124"/>
      <c r="U68" s="124"/>
      <c r="V68" s="124"/>
      <c r="W68" s="124"/>
      <c r="X68" s="157"/>
    </row>
    <row r="69" spans="1:24" ht="15.75" customHeight="1">
      <c r="A69" s="158"/>
      <c r="B69" s="112"/>
      <c r="C69" s="124"/>
      <c r="D69" s="124"/>
      <c r="E69" s="124"/>
      <c r="F69" s="124"/>
      <c r="G69" s="124"/>
      <c r="H69" s="124"/>
      <c r="I69" s="124"/>
      <c r="J69" s="124"/>
      <c r="K69" s="124"/>
      <c r="L69" s="124"/>
      <c r="M69" s="124"/>
      <c r="N69" s="124"/>
      <c r="O69" s="124" t="s">
        <v>74</v>
      </c>
      <c r="P69" s="124"/>
      <c r="Q69" s="124"/>
      <c r="R69" s="124"/>
      <c r="S69" s="124"/>
      <c r="T69" s="124"/>
      <c r="U69" s="124"/>
      <c r="V69" s="124"/>
      <c r="W69" s="124"/>
      <c r="X69" s="157"/>
    </row>
    <row r="70" spans="1:24" ht="15.75" customHeight="1">
      <c r="A70" s="158"/>
      <c r="B70" s="159"/>
      <c r="C70" s="160"/>
      <c r="D70" s="160"/>
      <c r="E70" s="160"/>
      <c r="F70" s="160"/>
      <c r="G70" s="160"/>
      <c r="H70" s="160"/>
      <c r="I70" s="160"/>
      <c r="J70" s="160"/>
      <c r="K70" s="160"/>
      <c r="L70" s="160"/>
      <c r="M70" s="160"/>
      <c r="N70" s="160"/>
      <c r="O70" s="160"/>
      <c r="P70" s="160"/>
      <c r="Q70" s="160"/>
      <c r="R70" s="160"/>
      <c r="S70" s="160"/>
      <c r="T70" s="160"/>
      <c r="U70" s="160"/>
      <c r="V70" s="160"/>
      <c r="W70" s="160"/>
      <c r="X70" s="161"/>
    </row>
    <row r="71" spans="1:24" ht="14.25">
      <c r="A71" s="158"/>
      <c r="B71" s="159"/>
      <c r="C71" s="162"/>
      <c r="D71" s="162"/>
      <c r="E71" s="162"/>
      <c r="F71" s="162"/>
      <c r="G71" s="162"/>
      <c r="H71" s="162"/>
      <c r="I71" s="162"/>
      <c r="J71" s="162"/>
      <c r="K71" s="162"/>
      <c r="L71" s="162"/>
      <c r="M71" s="162"/>
      <c r="N71" s="162"/>
      <c r="O71" s="162"/>
      <c r="P71" s="162"/>
      <c r="Q71" s="162"/>
      <c r="R71" s="162"/>
      <c r="S71" s="162"/>
      <c r="T71" s="162"/>
      <c r="U71" s="162"/>
      <c r="V71" s="162"/>
      <c r="W71" s="162"/>
      <c r="X71" s="161"/>
    </row>
    <row r="72" spans="1:24" ht="14.25" customHeight="1">
      <c r="A72" s="158"/>
      <c r="B72" s="159"/>
      <c r="C72" s="162"/>
      <c r="D72" s="162"/>
      <c r="E72" s="162"/>
      <c r="F72" s="162"/>
      <c r="G72" s="162"/>
      <c r="H72" s="162"/>
      <c r="I72" s="162"/>
      <c r="J72" s="162"/>
      <c r="K72" s="162"/>
      <c r="L72" s="162"/>
      <c r="M72" s="162"/>
      <c r="N72" s="162"/>
      <c r="O72" s="162"/>
      <c r="P72" s="162"/>
      <c r="Q72" s="162"/>
      <c r="R72" s="162"/>
      <c r="S72" s="162"/>
      <c r="T72" s="162"/>
      <c r="U72" s="162"/>
      <c r="V72" s="162"/>
      <c r="W72" s="162"/>
      <c r="X72" s="161"/>
    </row>
    <row r="73" spans="1:24" ht="14.25">
      <c r="A73" s="158"/>
      <c r="B73" s="159"/>
      <c r="C73" s="162"/>
      <c r="D73" s="162"/>
      <c r="E73" s="162"/>
      <c r="F73" s="162"/>
      <c r="G73" s="162"/>
      <c r="H73" s="162"/>
      <c r="I73" s="162"/>
      <c r="J73" s="162"/>
      <c r="K73" s="162"/>
      <c r="L73" s="162"/>
      <c r="M73" s="162"/>
      <c r="N73" s="162"/>
      <c r="O73" s="162"/>
      <c r="P73" s="162"/>
      <c r="Q73" s="162"/>
      <c r="R73" s="162"/>
      <c r="S73" s="162"/>
      <c r="T73" s="162"/>
      <c r="U73" s="162"/>
      <c r="V73" s="162"/>
      <c r="W73" s="162"/>
      <c r="X73" s="161"/>
    </row>
    <row r="74" spans="1:24" ht="14.25">
      <c r="A74" s="158"/>
      <c r="B74" s="159"/>
      <c r="C74" s="162"/>
      <c r="D74" s="162"/>
      <c r="E74" s="162"/>
      <c r="F74" s="162"/>
      <c r="G74" s="162"/>
      <c r="H74" s="162"/>
      <c r="I74" s="162"/>
      <c r="J74" s="162"/>
      <c r="K74" s="162"/>
      <c r="L74" s="162"/>
      <c r="M74" s="162"/>
      <c r="N74" s="162"/>
      <c r="O74" s="162"/>
      <c r="P74" s="162"/>
      <c r="Q74" s="162"/>
      <c r="R74" s="162"/>
      <c r="S74" s="162"/>
      <c r="T74" s="162"/>
      <c r="U74" s="162"/>
      <c r="V74" s="162"/>
      <c r="W74" s="162"/>
      <c r="X74" s="161"/>
    </row>
    <row r="75" spans="1:24" ht="15" thickBot="1">
      <c r="A75" s="158"/>
      <c r="B75" s="163"/>
      <c r="C75" s="164"/>
      <c r="D75" s="164"/>
      <c r="E75" s="164"/>
      <c r="F75" s="164"/>
      <c r="G75" s="164"/>
      <c r="H75" s="164"/>
      <c r="I75" s="164"/>
      <c r="J75" s="164"/>
      <c r="K75" s="164"/>
      <c r="L75" s="164"/>
      <c r="M75" s="164"/>
      <c r="N75" s="164"/>
      <c r="O75" s="164"/>
      <c r="P75" s="164"/>
      <c r="Q75" s="164"/>
      <c r="R75" s="164"/>
      <c r="S75" s="164"/>
      <c r="T75" s="164"/>
      <c r="U75" s="164"/>
      <c r="V75" s="164"/>
      <c r="W75" s="164"/>
      <c r="X75" s="165"/>
    </row>
    <row r="76" spans="2:24" ht="13.5" thickTop="1">
      <c r="B76" s="119"/>
      <c r="C76" s="119"/>
      <c r="D76" s="119"/>
      <c r="E76" s="119"/>
      <c r="F76" s="119"/>
      <c r="G76" s="119"/>
      <c r="H76" s="119"/>
      <c r="I76" s="119"/>
      <c r="J76" s="119"/>
      <c r="K76" s="119"/>
      <c r="L76" s="119"/>
      <c r="M76" s="119"/>
      <c r="N76" s="119"/>
      <c r="O76" s="119"/>
      <c r="P76" s="119"/>
      <c r="Q76" s="119"/>
      <c r="R76" s="119"/>
      <c r="S76" s="119"/>
      <c r="T76" s="119"/>
      <c r="U76" s="119"/>
      <c r="V76" s="119"/>
      <c r="W76" s="119"/>
      <c r="X76" s="119"/>
    </row>
    <row r="77" spans="2:24" ht="12.75">
      <c r="B77" s="119"/>
      <c r="C77" s="119"/>
      <c r="D77" s="119"/>
      <c r="E77" s="119"/>
      <c r="F77" s="119"/>
      <c r="G77" s="119"/>
      <c r="H77" s="119"/>
      <c r="I77" s="119"/>
      <c r="J77" s="119"/>
      <c r="K77" s="119"/>
      <c r="L77" s="119"/>
      <c r="M77" s="119"/>
      <c r="N77" s="119"/>
      <c r="O77" s="119"/>
      <c r="P77" s="119"/>
      <c r="Q77" s="119"/>
      <c r="R77" s="119"/>
      <c r="S77" s="119"/>
      <c r="T77" s="119"/>
      <c r="U77" s="119"/>
      <c r="V77" s="119"/>
      <c r="W77" s="119"/>
      <c r="X77" s="119"/>
    </row>
    <row r="78" spans="2:24" ht="12.75">
      <c r="B78" s="119"/>
      <c r="C78" s="119"/>
      <c r="D78" s="119"/>
      <c r="E78" s="119"/>
      <c r="F78" s="119"/>
      <c r="G78" s="119"/>
      <c r="H78" s="119"/>
      <c r="I78" s="119"/>
      <c r="J78" s="119"/>
      <c r="K78" s="119"/>
      <c r="L78" s="119"/>
      <c r="M78" s="119"/>
      <c r="N78" s="119"/>
      <c r="O78" s="119"/>
      <c r="P78" s="119"/>
      <c r="Q78" s="119"/>
      <c r="R78" s="119"/>
      <c r="S78" s="119"/>
      <c r="T78" s="119"/>
      <c r="U78" s="119"/>
      <c r="V78" s="119"/>
      <c r="W78" s="119"/>
      <c r="X78" s="119"/>
    </row>
    <row r="79" spans="2:24" ht="12.75">
      <c r="B79" s="119"/>
      <c r="C79" s="119"/>
      <c r="D79" s="119"/>
      <c r="E79" s="119"/>
      <c r="F79" s="119"/>
      <c r="G79" s="119"/>
      <c r="H79" s="119"/>
      <c r="I79" s="119"/>
      <c r="J79" s="119"/>
      <c r="K79" s="119"/>
      <c r="L79" s="119"/>
      <c r="M79" s="119"/>
      <c r="N79" s="119"/>
      <c r="O79" s="119"/>
      <c r="P79" s="119"/>
      <c r="Q79" s="119"/>
      <c r="R79" s="119"/>
      <c r="S79" s="119"/>
      <c r="T79" s="119"/>
      <c r="U79" s="119"/>
      <c r="V79" s="119"/>
      <c r="W79" s="119"/>
      <c r="X79" s="119"/>
    </row>
    <row r="80" spans="2:24" ht="12.75">
      <c r="B80" s="119"/>
      <c r="C80" s="119"/>
      <c r="D80" s="119"/>
      <c r="E80" s="119"/>
      <c r="F80" s="119"/>
      <c r="G80" s="119"/>
      <c r="H80" s="119"/>
      <c r="I80" s="119"/>
      <c r="J80" s="119"/>
      <c r="K80" s="119"/>
      <c r="L80" s="119"/>
      <c r="M80" s="119"/>
      <c r="N80" s="119"/>
      <c r="O80" s="119"/>
      <c r="P80" s="119"/>
      <c r="Q80" s="119"/>
      <c r="R80" s="119"/>
      <c r="S80" s="119"/>
      <c r="T80" s="119"/>
      <c r="U80" s="119"/>
      <c r="V80" s="119"/>
      <c r="W80" s="119"/>
      <c r="X80" s="119"/>
    </row>
    <row r="81" spans="2:24" ht="12.75">
      <c r="B81" s="119"/>
      <c r="C81" s="119"/>
      <c r="D81" s="119"/>
      <c r="E81" s="119"/>
      <c r="F81" s="119"/>
      <c r="G81" s="119"/>
      <c r="H81" s="119"/>
      <c r="I81" s="119"/>
      <c r="J81" s="119"/>
      <c r="K81" s="119"/>
      <c r="L81" s="119"/>
      <c r="M81" s="119"/>
      <c r="N81" s="119"/>
      <c r="O81" s="119"/>
      <c r="P81" s="119"/>
      <c r="Q81" s="119"/>
      <c r="R81" s="119"/>
      <c r="S81" s="119"/>
      <c r="T81" s="119"/>
      <c r="U81" s="119"/>
      <c r="V81" s="119"/>
      <c r="W81" s="119"/>
      <c r="X81" s="119"/>
    </row>
    <row r="82" spans="2:24" ht="12.75">
      <c r="B82" s="119"/>
      <c r="C82" s="119"/>
      <c r="D82" s="119"/>
      <c r="E82" s="119"/>
      <c r="F82" s="119"/>
      <c r="G82" s="119"/>
      <c r="H82" s="119"/>
      <c r="I82" s="119"/>
      <c r="J82" s="119"/>
      <c r="K82" s="119"/>
      <c r="L82" s="119"/>
      <c r="M82" s="119"/>
      <c r="N82" s="119"/>
      <c r="O82" s="119"/>
      <c r="P82" s="119"/>
      <c r="Q82" s="119"/>
      <c r="R82" s="119"/>
      <c r="S82" s="119"/>
      <c r="T82" s="119"/>
      <c r="U82" s="119"/>
      <c r="V82" s="119"/>
      <c r="W82" s="119"/>
      <c r="X82" s="119"/>
    </row>
    <row r="83" spans="2:24" ht="12.75">
      <c r="B83" s="119"/>
      <c r="C83" s="119"/>
      <c r="D83" s="119"/>
      <c r="E83" s="119"/>
      <c r="F83" s="119"/>
      <c r="G83" s="119"/>
      <c r="H83" s="119"/>
      <c r="I83" s="119"/>
      <c r="J83" s="119"/>
      <c r="K83" s="119"/>
      <c r="L83" s="119"/>
      <c r="M83" s="119"/>
      <c r="N83" s="119"/>
      <c r="O83" s="119"/>
      <c r="P83" s="119"/>
      <c r="Q83" s="119"/>
      <c r="R83" s="119"/>
      <c r="S83" s="119"/>
      <c r="T83" s="119"/>
      <c r="U83" s="119"/>
      <c r="V83" s="119"/>
      <c r="W83" s="119"/>
      <c r="X83" s="119"/>
    </row>
    <row r="84" spans="2:24" ht="12.75">
      <c r="B84" s="119"/>
      <c r="C84" s="119"/>
      <c r="D84" s="119"/>
      <c r="E84" s="119"/>
      <c r="F84" s="119"/>
      <c r="G84" s="119"/>
      <c r="H84" s="119"/>
      <c r="I84" s="119"/>
      <c r="J84" s="119"/>
      <c r="K84" s="119"/>
      <c r="L84" s="119"/>
      <c r="M84" s="119"/>
      <c r="N84" s="119"/>
      <c r="O84" s="119"/>
      <c r="P84" s="119"/>
      <c r="Q84" s="119"/>
      <c r="R84" s="119"/>
      <c r="S84" s="119"/>
      <c r="T84" s="119"/>
      <c r="U84" s="119"/>
      <c r="V84" s="119"/>
      <c r="W84" s="119"/>
      <c r="X84" s="119"/>
    </row>
    <row r="85" spans="2:24" ht="12.75">
      <c r="B85" s="119"/>
      <c r="C85" s="119"/>
      <c r="D85" s="119"/>
      <c r="E85" s="119"/>
      <c r="F85" s="119"/>
      <c r="G85" s="119"/>
      <c r="H85" s="119"/>
      <c r="I85" s="119"/>
      <c r="J85" s="119"/>
      <c r="K85" s="119"/>
      <c r="L85" s="119"/>
      <c r="M85" s="119"/>
      <c r="N85" s="119"/>
      <c r="O85" s="119"/>
      <c r="P85" s="119"/>
      <c r="Q85" s="119"/>
      <c r="R85" s="119"/>
      <c r="S85" s="119"/>
      <c r="T85" s="119"/>
      <c r="U85" s="119"/>
      <c r="V85" s="119"/>
      <c r="W85" s="119"/>
      <c r="X85" s="119"/>
    </row>
    <row r="86" spans="2:24" ht="12.75">
      <c r="B86" s="119"/>
      <c r="C86" s="119"/>
      <c r="D86" s="119"/>
      <c r="E86" s="119"/>
      <c r="F86" s="119"/>
      <c r="G86" s="119"/>
      <c r="H86" s="119"/>
      <c r="I86" s="119"/>
      <c r="J86" s="119"/>
      <c r="K86" s="119"/>
      <c r="L86" s="119"/>
      <c r="M86" s="119"/>
      <c r="N86" s="119"/>
      <c r="O86" s="119"/>
      <c r="P86" s="119"/>
      <c r="Q86" s="119"/>
      <c r="R86" s="119"/>
      <c r="S86" s="119"/>
      <c r="T86" s="119"/>
      <c r="U86" s="119"/>
      <c r="V86" s="119"/>
      <c r="W86" s="119"/>
      <c r="X86" s="119"/>
    </row>
    <row r="87" spans="2:24" ht="12.75">
      <c r="B87" s="119"/>
      <c r="C87" s="119"/>
      <c r="D87" s="119"/>
      <c r="E87" s="119"/>
      <c r="F87" s="119"/>
      <c r="G87" s="119"/>
      <c r="H87" s="119"/>
      <c r="I87" s="119"/>
      <c r="J87" s="119"/>
      <c r="K87" s="119"/>
      <c r="L87" s="119"/>
      <c r="M87" s="119"/>
      <c r="N87" s="119"/>
      <c r="O87" s="119"/>
      <c r="P87" s="119"/>
      <c r="Q87" s="119"/>
      <c r="R87" s="119"/>
      <c r="S87" s="119"/>
      <c r="T87" s="119"/>
      <c r="U87" s="119"/>
      <c r="V87" s="119"/>
      <c r="W87" s="119"/>
      <c r="X87" s="119"/>
    </row>
    <row r="88" spans="2:24" ht="12.75">
      <c r="B88" s="119"/>
      <c r="C88" s="119"/>
      <c r="D88" s="119"/>
      <c r="E88" s="119"/>
      <c r="F88" s="119"/>
      <c r="G88" s="119"/>
      <c r="H88" s="119"/>
      <c r="I88" s="119"/>
      <c r="J88" s="119"/>
      <c r="K88" s="119"/>
      <c r="L88" s="119"/>
      <c r="M88" s="119"/>
      <c r="N88" s="119"/>
      <c r="O88" s="119"/>
      <c r="P88" s="119"/>
      <c r="Q88" s="119"/>
      <c r="R88" s="119"/>
      <c r="S88" s="119"/>
      <c r="T88" s="119"/>
      <c r="U88" s="119"/>
      <c r="V88" s="119"/>
      <c r="W88" s="119"/>
      <c r="X88" s="119"/>
    </row>
    <row r="89" spans="2:24" ht="12.75">
      <c r="B89" s="119"/>
      <c r="C89" s="119"/>
      <c r="D89" s="119"/>
      <c r="E89" s="119"/>
      <c r="F89" s="119"/>
      <c r="G89" s="119"/>
      <c r="H89" s="119"/>
      <c r="I89" s="119"/>
      <c r="J89" s="119"/>
      <c r="K89" s="119"/>
      <c r="L89" s="119"/>
      <c r="M89" s="119"/>
      <c r="N89" s="119"/>
      <c r="O89" s="119"/>
      <c r="P89" s="119"/>
      <c r="Q89" s="119"/>
      <c r="R89" s="119"/>
      <c r="S89" s="119"/>
      <c r="T89" s="119"/>
      <c r="U89" s="119"/>
      <c r="V89" s="119"/>
      <c r="W89" s="119"/>
      <c r="X89" s="119"/>
    </row>
    <row r="90" spans="2:24" ht="12.75">
      <c r="B90" s="119"/>
      <c r="C90" s="119"/>
      <c r="D90" s="119"/>
      <c r="E90" s="119"/>
      <c r="F90" s="119"/>
      <c r="G90" s="119"/>
      <c r="H90" s="119"/>
      <c r="I90" s="119"/>
      <c r="J90" s="119"/>
      <c r="K90" s="119"/>
      <c r="L90" s="119"/>
      <c r="M90" s="119"/>
      <c r="N90" s="119"/>
      <c r="O90" s="119"/>
      <c r="P90" s="119"/>
      <c r="Q90" s="119"/>
      <c r="R90" s="119"/>
      <c r="S90" s="119"/>
      <c r="T90" s="119"/>
      <c r="U90" s="119"/>
      <c r="V90" s="119"/>
      <c r="W90" s="119"/>
      <c r="X90" s="119"/>
    </row>
    <row r="91" spans="2:24" ht="12.75">
      <c r="B91" s="119"/>
      <c r="C91" s="119"/>
      <c r="D91" s="119"/>
      <c r="E91" s="119"/>
      <c r="F91" s="119"/>
      <c r="G91" s="119"/>
      <c r="H91" s="119"/>
      <c r="I91" s="119"/>
      <c r="J91" s="119"/>
      <c r="K91" s="119"/>
      <c r="L91" s="119"/>
      <c r="M91" s="119"/>
      <c r="N91" s="119"/>
      <c r="O91" s="119"/>
      <c r="P91" s="119"/>
      <c r="Q91" s="119"/>
      <c r="R91" s="119"/>
      <c r="S91" s="119"/>
      <c r="T91" s="119"/>
      <c r="U91" s="119"/>
      <c r="V91" s="119"/>
      <c r="W91" s="119"/>
      <c r="X91" s="119"/>
    </row>
    <row r="93" spans="11:12" ht="12.75">
      <c r="K93" s="216"/>
      <c r="L93" s="216"/>
    </row>
    <row r="105" ht="12.75">
      <c r="L105" s="166"/>
    </row>
  </sheetData>
  <sheetProtection/>
  <mergeCells count="64">
    <mergeCell ref="H48:L48"/>
    <mergeCell ref="H41:L41"/>
    <mergeCell ref="H43:L43"/>
    <mergeCell ref="T48:X48"/>
    <mergeCell ref="H45:L45"/>
    <mergeCell ref="T44:X44"/>
    <mergeCell ref="H42:L42"/>
    <mergeCell ref="T42:X42"/>
    <mergeCell ref="U47:X47"/>
    <mergeCell ref="T46:X46"/>
    <mergeCell ref="T43:X43"/>
    <mergeCell ref="H49:L49"/>
    <mergeCell ref="N55:X58"/>
    <mergeCell ref="H56:L56"/>
    <mergeCell ref="H57:L57"/>
    <mergeCell ref="B58:L58"/>
    <mergeCell ref="H51:L51"/>
    <mergeCell ref="H54:L54"/>
    <mergeCell ref="T54:X54"/>
    <mergeCell ref="T53:X53"/>
    <mergeCell ref="T49:X49"/>
    <mergeCell ref="A56:A63"/>
    <mergeCell ref="T50:X50"/>
    <mergeCell ref="H50:L50"/>
    <mergeCell ref="B60:X60"/>
    <mergeCell ref="H53:L53"/>
    <mergeCell ref="S59:W59"/>
    <mergeCell ref="A2:A55"/>
    <mergeCell ref="T45:X45"/>
    <mergeCell ref="H44:L44"/>
    <mergeCell ref="B2:X2"/>
    <mergeCell ref="B3:X3"/>
    <mergeCell ref="B4:X4"/>
    <mergeCell ref="B5:E5"/>
    <mergeCell ref="B7:E7"/>
    <mergeCell ref="B9:E9"/>
    <mergeCell ref="Q18:X18"/>
    <mergeCell ref="V27:X27"/>
    <mergeCell ref="F14:I14"/>
    <mergeCell ref="K93:L93"/>
    <mergeCell ref="H52:L52"/>
    <mergeCell ref="T52:X52"/>
    <mergeCell ref="T37:X37"/>
    <mergeCell ref="T41:X41"/>
    <mergeCell ref="T51:X51"/>
    <mergeCell ref="H46:L46"/>
    <mergeCell ref="H47:L47"/>
    <mergeCell ref="T38:X38"/>
    <mergeCell ref="H55:L55"/>
    <mergeCell ref="Q19:X19"/>
    <mergeCell ref="T22:X22"/>
    <mergeCell ref="V25:X25"/>
    <mergeCell ref="F9:J9"/>
    <mergeCell ref="F11:N11"/>
    <mergeCell ref="F7:I7"/>
    <mergeCell ref="V33:X33"/>
    <mergeCell ref="T36:X36"/>
    <mergeCell ref="V23:X23"/>
    <mergeCell ref="T40:X40"/>
    <mergeCell ref="V29:X29"/>
    <mergeCell ref="T31:X31"/>
    <mergeCell ref="T35:X35"/>
    <mergeCell ref="T39:X39"/>
    <mergeCell ref="T34:X34"/>
  </mergeCells>
  <printOptions/>
  <pageMargins left="0.44" right="0.27" top="0.4" bottom="0.48" header="0.32" footer="0.29"/>
  <pageSetup horizontalDpi="600" verticalDpi="600" orientation="portrait" paperSize="9" scale="67" r:id="rId2"/>
  <rowBreaks count="1" manualBreakCount="1">
    <brk id="75" max="255" man="1"/>
  </rowBreaks>
  <drawing r:id="rId1"/>
</worksheet>
</file>

<file path=xl/worksheets/sheet3.xml><?xml version="1.0" encoding="utf-8"?>
<worksheet xmlns="http://schemas.openxmlformats.org/spreadsheetml/2006/main" xmlns:r="http://schemas.openxmlformats.org/officeDocument/2006/relationships">
  <dimension ref="A1:AB14"/>
  <sheetViews>
    <sheetView zoomScalePageLayoutView="0" workbookViewId="0" topLeftCell="B1">
      <selection activeCell="B5" sqref="B5:C5"/>
    </sheetView>
  </sheetViews>
  <sheetFormatPr defaultColWidth="9.140625" defaultRowHeight="12.75"/>
  <cols>
    <col min="1" max="1" width="6.140625" style="35" customWidth="1"/>
    <col min="2" max="2" width="21.7109375" style="0" customWidth="1"/>
    <col min="3" max="3" width="11.140625" style="0" customWidth="1"/>
    <col min="4" max="17" width="7.421875" style="0" customWidth="1"/>
    <col min="18" max="18" width="7.421875" style="5" customWidth="1"/>
    <col min="19" max="28" width="9.140625" style="5" customWidth="1"/>
  </cols>
  <sheetData>
    <row r="1" spans="1:17" ht="45" customHeight="1">
      <c r="A1" s="263" t="str">
        <f>CONCATENATE("PAY BILL FOR ENCASHMENT OF EARNED LEAVE AND HALF PAY LEAVE ON "&amp;'WORK SHEET'!E6)</f>
        <v>PAY BILL FOR ENCASHMENT OF EARNED LEAVE AND HALF PAY LEAVE ON RETIREMENT</v>
      </c>
      <c r="B1" s="263"/>
      <c r="C1" s="263"/>
      <c r="D1" s="263"/>
      <c r="E1" s="263"/>
      <c r="F1" s="263"/>
      <c r="G1" s="263"/>
      <c r="H1" s="263"/>
      <c r="I1" s="263"/>
      <c r="J1" s="263"/>
      <c r="K1" s="263"/>
      <c r="L1" s="263"/>
      <c r="M1" s="263"/>
      <c r="N1" s="263"/>
      <c r="O1" s="263"/>
      <c r="P1" s="263"/>
      <c r="Q1" s="263"/>
    </row>
    <row r="2" spans="1:28" s="90" customFormat="1" ht="51">
      <c r="A2" s="88" t="s">
        <v>168</v>
      </c>
      <c r="B2" s="88" t="s">
        <v>147</v>
      </c>
      <c r="C2" s="88" t="s">
        <v>169</v>
      </c>
      <c r="D2" s="88" t="s">
        <v>170</v>
      </c>
      <c r="E2" s="88" t="s">
        <v>189</v>
      </c>
      <c r="F2" s="88" t="s">
        <v>190</v>
      </c>
      <c r="G2" s="88" t="s">
        <v>171</v>
      </c>
      <c r="H2" s="88" t="s">
        <v>50</v>
      </c>
      <c r="I2" s="88" t="s">
        <v>172</v>
      </c>
      <c r="J2" s="88" t="s">
        <v>54</v>
      </c>
      <c r="K2" s="88" t="s">
        <v>173</v>
      </c>
      <c r="L2" s="88" t="s">
        <v>22</v>
      </c>
      <c r="M2" s="88" t="s">
        <v>174</v>
      </c>
      <c r="N2" s="88" t="s">
        <v>175</v>
      </c>
      <c r="O2" s="88" t="s">
        <v>176</v>
      </c>
      <c r="P2" s="88" t="s">
        <v>177</v>
      </c>
      <c r="Q2" s="88" t="s">
        <v>178</v>
      </c>
      <c r="R2" s="94"/>
      <c r="S2" s="94"/>
      <c r="T2" s="94"/>
      <c r="U2" s="94"/>
      <c r="V2" s="94"/>
      <c r="W2" s="94"/>
      <c r="X2" s="94"/>
      <c r="Y2" s="94"/>
      <c r="Z2" s="94"/>
      <c r="AA2" s="94"/>
      <c r="AB2" s="94"/>
    </row>
    <row r="3" spans="1:28" s="88" customFormat="1" ht="40.5" customHeight="1">
      <c r="A3" s="264">
        <v>1</v>
      </c>
      <c r="B3" s="250" t="str">
        <f>'WORK SHEET'!D2&amp;","&amp;'WORK SHEET'!D3&amp;","&amp;'WORK SHEET'!D5&amp;" TREASURY ID-"&amp;'WORK SHEET'!D4</f>
        <v>CH. ARUNA KUMARI,S.G.T,M. P. PRIMARY SCHOOL, NAWABPET, S N PADU MANDAL TREASURY ID-0706871</v>
      </c>
      <c r="C3" s="251"/>
      <c r="D3" s="257" t="str">
        <f>CONCATENATE(" Sri/Smt "&amp;'WORK SHEET'!D2&amp;IF('WORK SHEET'!D6=1," retired from Service on "," died on ")&amp;'WORK SHEET'!J7&amp;"/"&amp;'WORK SHEET'!K7&amp;"/"&amp;'WORK SHEET'!L7&amp;".As per G.O.Ms. No. 154, Finance Department Dated 4.5.2010, sanction is accorded for encashment of "&amp;'WORK SHEET'!D8&amp;" days of Earned Leave and "&amp;'WORK SHEET'!H9&amp;" days of Half Pay Leave, vide proceedings Rc.No."&amp;'WORK SHEET'!D20&amp;" Dated "&amp;'WORK SHEET'!N22&amp;"/"&amp;'WORK SHEET'!P22&amp;"/"&amp;'WORK SHEET'!Q22&amp;" of the "&amp;'WORK SHEET'!D16&amp;","&amp;'WORK SHEET'!D18&amp;". Necessary Entries have been made in the Service Register of the Individual.")</f>
        <v> Sri/Smt CH. ARUNA KUMARI retired from Service on 30/6/2011.As per G.O.Ms. No. 154, Finance Department Dated 4.5.2010, sanction is accorded for encashment of 145 days of Earned Leave and 155 days of Half Pay Leave, vide proceedings Rc.No.71/2011 Dated 11/7/2011 of the MANDAL EDUCATIONAL OFFICER,M.P. , S.N. PADU. Necessary Entries have been made in the Service Register of the Individual.</v>
      </c>
      <c r="E3" s="258"/>
      <c r="F3" s="258"/>
      <c r="G3" s="258"/>
      <c r="H3" s="258"/>
      <c r="I3" s="258"/>
      <c r="J3" s="258"/>
      <c r="K3" s="258"/>
      <c r="L3" s="258"/>
      <c r="M3" s="258"/>
      <c r="N3" s="258"/>
      <c r="O3" s="258"/>
      <c r="P3" s="258"/>
      <c r="Q3" s="259"/>
      <c r="R3" s="94"/>
      <c r="S3" s="94"/>
      <c r="T3" s="94"/>
      <c r="U3" s="94"/>
      <c r="V3" s="94"/>
      <c r="W3" s="94"/>
      <c r="X3" s="94"/>
      <c r="Y3" s="94"/>
      <c r="Z3" s="94"/>
      <c r="AA3" s="94"/>
      <c r="AB3" s="94"/>
    </row>
    <row r="4" spans="1:28" s="88" customFormat="1" ht="24.75" customHeight="1">
      <c r="A4" s="264"/>
      <c r="B4" s="252"/>
      <c r="C4" s="253"/>
      <c r="D4" s="260"/>
      <c r="E4" s="261"/>
      <c r="F4" s="261"/>
      <c r="G4" s="261"/>
      <c r="H4" s="261"/>
      <c r="I4" s="261"/>
      <c r="J4" s="261"/>
      <c r="K4" s="261"/>
      <c r="L4" s="261"/>
      <c r="M4" s="261"/>
      <c r="N4" s="261"/>
      <c r="O4" s="261"/>
      <c r="P4" s="261"/>
      <c r="Q4" s="262"/>
      <c r="R4" s="94"/>
      <c r="S4" s="94"/>
      <c r="T4" s="94"/>
      <c r="U4" s="94"/>
      <c r="V4" s="94"/>
      <c r="W4" s="94"/>
      <c r="X4" s="94"/>
      <c r="Y4" s="94"/>
      <c r="Z4" s="94"/>
      <c r="AA4" s="94"/>
      <c r="AB4" s="94"/>
    </row>
    <row r="5" spans="1:28" s="91" customFormat="1" ht="71.25" customHeight="1">
      <c r="A5" s="264"/>
      <c r="B5" s="254" t="str">
        <f>CONCATENATE("BASIC PAY-"&amp;'WORK SHEET'!D12&amp;" F.P.I.-"&amp;'WORK SHEET'!D13&amp;" A.I.-"&amp;'WORK SHEET'!D14&amp;" H.R.A.-"&amp;'WORK SHEET'!J9&amp;" ENCASHMENT OF E.L.-"&amp;'WORK SHEET'!D8&amp;" DAYS"&amp;IF('WORK SHEET'!D6=1," -RETIRED ON "," -DIED ON ")&amp;'WORK SHEET'!J7&amp;"/"&amp;'WORK SHEET'!K7&amp;"/"&amp;'WORK SHEET'!L7)</f>
        <v>BASIC PAY-23040 F.P.I.-75 A.I.-70 H.R.A.-3341 ENCASHMENT OF E.L.-145 DAYS -RETIRED ON 30/6/2011</v>
      </c>
      <c r="C5" s="255"/>
      <c r="D5" s="95">
        <f>ROUND('WORK SHEET'!D12/30*'WORK SHEET'!D8,0)</f>
        <v>111360</v>
      </c>
      <c r="E5" s="91">
        <f>'WORK SHEET'!K8</f>
        <v>338</v>
      </c>
      <c r="F5" s="91">
        <f>'WORK SHEET'!L9</f>
        <v>187</v>
      </c>
      <c r="G5" s="91">
        <f>ROUND(D5*'WORK SHEET'!D11%,0)</f>
        <v>33363</v>
      </c>
      <c r="H5" s="91">
        <f>ROUND(D5*'WORK SHEET'!D10%,0)</f>
        <v>16147</v>
      </c>
      <c r="I5" s="91">
        <f>SUM(D5:H5)</f>
        <v>161395</v>
      </c>
      <c r="J5" s="91">
        <v>0</v>
      </c>
      <c r="K5" s="91">
        <v>0</v>
      </c>
      <c r="L5" s="91">
        <v>0</v>
      </c>
      <c r="M5" s="91">
        <v>0</v>
      </c>
      <c r="N5" s="91">
        <v>0</v>
      </c>
      <c r="O5" s="91">
        <f>I5</f>
        <v>161395</v>
      </c>
      <c r="P5" s="91">
        <v>0</v>
      </c>
      <c r="Q5" s="91">
        <f>O5-P5</f>
        <v>161395</v>
      </c>
      <c r="R5" s="37"/>
      <c r="S5" s="37"/>
      <c r="T5" s="37"/>
      <c r="U5" s="37"/>
      <c r="V5" s="37"/>
      <c r="W5" s="37"/>
      <c r="X5" s="37"/>
      <c r="Y5" s="37"/>
      <c r="Z5" s="37"/>
      <c r="AA5" s="37"/>
      <c r="AB5" s="37"/>
    </row>
    <row r="6" spans="1:28" s="91" customFormat="1" ht="42" customHeight="1">
      <c r="A6" s="264"/>
      <c r="B6" s="254" t="str">
        <f>CONCATENATE(" ENCASHMENT OF H.P.L. "&amp;'WORK SHEET'!D9&amp;" DAYS"&amp;" (HALF PAY+D.A. ADMISSIBLE)/30 X NO.OF H.P.L s AT CREDIT")</f>
        <v> ENCASHMENT OF H.P.L. 212 DAYS (HALF PAY+D.A. ADMISSIBLE)/30 X NO.OF H.P.L s AT CREDIT</v>
      </c>
      <c r="C6" s="255"/>
      <c r="D6" s="256">
        <f>ROUND('WORK SHEET'!D12/30*'WORK SHEET'!H9/2,0)</f>
        <v>59520</v>
      </c>
      <c r="E6" s="256">
        <v>0</v>
      </c>
      <c r="F6" s="256">
        <v>0</v>
      </c>
      <c r="G6" s="256">
        <f>'WORK SHEET'!K15-'INNER SHEET'!D6</f>
        <v>17830</v>
      </c>
      <c r="H6" s="256"/>
      <c r="I6" s="256">
        <f>SUM(D6:H6)</f>
        <v>77350</v>
      </c>
      <c r="J6" s="256">
        <v>0</v>
      </c>
      <c r="K6" s="256">
        <v>0</v>
      </c>
      <c r="L6" s="256">
        <v>0</v>
      </c>
      <c r="M6" s="256">
        <v>0</v>
      </c>
      <c r="N6" s="256">
        <v>0</v>
      </c>
      <c r="O6" s="256">
        <f>I6</f>
        <v>77350</v>
      </c>
      <c r="P6" s="256">
        <v>0</v>
      </c>
      <c r="Q6" s="256">
        <f>O6</f>
        <v>77350</v>
      </c>
      <c r="R6" s="37"/>
      <c r="S6" s="37"/>
      <c r="T6" s="37"/>
      <c r="U6" s="37"/>
      <c r="V6" s="37"/>
      <c r="W6" s="37"/>
      <c r="X6" s="37"/>
      <c r="Y6" s="37"/>
      <c r="Z6" s="37"/>
      <c r="AA6" s="37"/>
      <c r="AB6" s="37"/>
    </row>
    <row r="7" spans="1:28" s="91" customFormat="1" ht="24" customHeight="1">
      <c r="A7" s="264"/>
      <c r="B7" s="254" t="str">
        <f>"("&amp;'WORK SHEET'!J13&amp;"+"&amp;'WORK SHEET'!J14&amp;")"&amp;"X"&amp;'WORK SHEET'!H9&amp;"/30="&amp;('WORK SHEET'!J13+'WORK SHEET'!J14)&amp;"X"&amp;'WORK SHEET'!H9&amp;"/"&amp;30&amp;"="&amp;ROUND('WORK SHEET'!J15/30*'WORK SHEET'!H9,0)</f>
        <v>(11520+3451)X155/30=14971X155/30=77350</v>
      </c>
      <c r="C7" s="255"/>
      <c r="D7" s="256"/>
      <c r="E7" s="256"/>
      <c r="F7" s="256"/>
      <c r="G7" s="256"/>
      <c r="H7" s="256"/>
      <c r="I7" s="256"/>
      <c r="J7" s="256">
        <v>0</v>
      </c>
      <c r="K7" s="256">
        <v>0</v>
      </c>
      <c r="L7" s="256">
        <v>0</v>
      </c>
      <c r="M7" s="256">
        <v>0</v>
      </c>
      <c r="N7" s="256">
        <v>0</v>
      </c>
      <c r="O7" s="256">
        <f>I7</f>
        <v>0</v>
      </c>
      <c r="P7" s="256">
        <v>0</v>
      </c>
      <c r="Q7" s="256">
        <f>O7-P7</f>
        <v>0</v>
      </c>
      <c r="R7" s="37"/>
      <c r="S7" s="37"/>
      <c r="T7" s="37"/>
      <c r="U7" s="37"/>
      <c r="V7" s="37"/>
      <c r="W7" s="37"/>
      <c r="X7" s="37"/>
      <c r="Y7" s="37"/>
      <c r="Z7" s="37"/>
      <c r="AA7" s="37"/>
      <c r="AB7" s="37"/>
    </row>
    <row r="8" spans="1:28" s="89" customFormat="1" ht="30.75" customHeight="1">
      <c r="A8" s="264" t="s">
        <v>184</v>
      </c>
      <c r="B8" s="264"/>
      <c r="C8" s="264"/>
      <c r="D8" s="91">
        <f aca="true" t="shared" si="0" ref="D8:I8">SUM(D5:D6)</f>
        <v>170880</v>
      </c>
      <c r="E8" s="91">
        <f t="shared" si="0"/>
        <v>338</v>
      </c>
      <c r="F8" s="91">
        <f t="shared" si="0"/>
        <v>187</v>
      </c>
      <c r="G8" s="91">
        <f t="shared" si="0"/>
        <v>51193</v>
      </c>
      <c r="H8" s="91">
        <f t="shared" si="0"/>
        <v>16147</v>
      </c>
      <c r="I8" s="91">
        <f t="shared" si="0"/>
        <v>238745</v>
      </c>
      <c r="J8" s="91">
        <f aca="true" t="shared" si="1" ref="J8:Q8">SUM(J5:J7)</f>
        <v>0</v>
      </c>
      <c r="K8" s="91">
        <f t="shared" si="1"/>
        <v>0</v>
      </c>
      <c r="L8" s="91">
        <f t="shared" si="1"/>
        <v>0</v>
      </c>
      <c r="M8" s="91">
        <f t="shared" si="1"/>
        <v>0</v>
      </c>
      <c r="N8" s="91">
        <f t="shared" si="1"/>
        <v>0</v>
      </c>
      <c r="O8" s="91">
        <f t="shared" si="1"/>
        <v>238745</v>
      </c>
      <c r="P8" s="91">
        <f t="shared" si="1"/>
        <v>0</v>
      </c>
      <c r="Q8" s="91">
        <f t="shared" si="1"/>
        <v>238745</v>
      </c>
      <c r="R8" s="37"/>
      <c r="S8" s="37"/>
      <c r="T8" s="37"/>
      <c r="U8" s="37"/>
      <c r="V8" s="37"/>
      <c r="W8" s="37"/>
      <c r="X8" s="37"/>
      <c r="Y8" s="37"/>
      <c r="Z8" s="37"/>
      <c r="AA8" s="37"/>
      <c r="AB8" s="37"/>
    </row>
    <row r="13" ht="12.75">
      <c r="L13" s="37"/>
    </row>
    <row r="14" ht="12.75">
      <c r="L14" s="37"/>
    </row>
  </sheetData>
  <sheetProtection/>
  <mergeCells count="22">
    <mergeCell ref="A1:Q1"/>
    <mergeCell ref="A8:C8"/>
    <mergeCell ref="A3:A7"/>
    <mergeCell ref="B5:C5"/>
    <mergeCell ref="P6:P7"/>
    <mergeCell ref="B7:C7"/>
    <mergeCell ref="L6:L7"/>
    <mergeCell ref="M6:M7"/>
    <mergeCell ref="N6:N7"/>
    <mergeCell ref="O6:O7"/>
    <mergeCell ref="K6:K7"/>
    <mergeCell ref="D3:Q4"/>
    <mergeCell ref="J6:J7"/>
    <mergeCell ref="Q6:Q7"/>
    <mergeCell ref="H6:H7"/>
    <mergeCell ref="I6:I7"/>
    <mergeCell ref="B3:C4"/>
    <mergeCell ref="B6:C6"/>
    <mergeCell ref="D6:D7"/>
    <mergeCell ref="G6:G7"/>
    <mergeCell ref="E6:E7"/>
    <mergeCell ref="F6:F7"/>
  </mergeCells>
  <printOptions/>
  <pageMargins left="0.38" right="0.17" top="1.17"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P99"/>
  <sheetViews>
    <sheetView zoomScalePageLayoutView="0" workbookViewId="0" topLeftCell="A1">
      <selection activeCell="E12" sqref="E12"/>
    </sheetView>
  </sheetViews>
  <sheetFormatPr defaultColWidth="9.140625" defaultRowHeight="12.75"/>
  <cols>
    <col min="1" max="1" width="6.8515625" style="0" customWidth="1"/>
    <col min="2" max="2" width="11.421875" style="0" customWidth="1"/>
    <col min="3" max="3" width="11.8515625" style="0" customWidth="1"/>
    <col min="4" max="4" width="12.140625" style="0" customWidth="1"/>
    <col min="5" max="5" width="7.28125" style="0" customWidth="1"/>
    <col min="6" max="6" width="7.8515625" style="0" customWidth="1"/>
    <col min="7" max="7" width="7.140625" style="0" customWidth="1"/>
    <col min="8" max="8" width="7.00390625" style="0" customWidth="1"/>
    <col min="9" max="9" width="5.140625" style="0" customWidth="1"/>
    <col min="10" max="10" width="8.00390625" style="0" customWidth="1"/>
    <col min="11" max="11" width="12.140625" style="0" customWidth="1"/>
  </cols>
  <sheetData>
    <row r="1" ht="13.5" thickBot="1"/>
    <row r="2" spans="1:11" ht="18.75" thickTop="1">
      <c r="A2" s="265" t="s">
        <v>129</v>
      </c>
      <c r="B2" s="266"/>
      <c r="C2" s="266"/>
      <c r="D2" s="266"/>
      <c r="E2" s="266"/>
      <c r="F2" s="266"/>
      <c r="G2" s="266"/>
      <c r="H2" s="266"/>
      <c r="I2" s="266"/>
      <c r="J2" s="266"/>
      <c r="K2" s="267"/>
    </row>
    <row r="3" spans="1:11" ht="21.75" customHeight="1">
      <c r="A3" s="36"/>
      <c r="B3" s="37"/>
      <c r="C3" s="37"/>
      <c r="D3" s="37"/>
      <c r="E3" s="37"/>
      <c r="F3" s="37"/>
      <c r="G3" s="37"/>
      <c r="H3" s="37"/>
      <c r="I3" s="37"/>
      <c r="J3" s="37"/>
      <c r="K3" s="38"/>
    </row>
    <row r="4" spans="1:11" ht="21.75" customHeight="1">
      <c r="A4" s="39" t="s">
        <v>130</v>
      </c>
      <c r="B4" s="3" t="s">
        <v>145</v>
      </c>
      <c r="C4" s="3"/>
      <c r="D4" s="3"/>
      <c r="E4" s="3"/>
      <c r="F4" s="3"/>
      <c r="G4" s="3"/>
      <c r="H4" s="3" t="s">
        <v>19</v>
      </c>
      <c r="I4" s="3"/>
      <c r="J4" s="3"/>
      <c r="K4" s="40"/>
    </row>
    <row r="5" spans="1:11" ht="21.75" customHeight="1">
      <c r="A5" s="39" t="s">
        <v>131</v>
      </c>
      <c r="B5" s="3" t="s">
        <v>132</v>
      </c>
      <c r="C5" s="3"/>
      <c r="D5" s="3"/>
      <c r="E5" s="3"/>
      <c r="F5" s="3"/>
      <c r="G5" s="3"/>
      <c r="H5" s="3" t="s">
        <v>19</v>
      </c>
      <c r="I5" s="3"/>
      <c r="J5" s="3"/>
      <c r="K5" s="40"/>
    </row>
    <row r="6" spans="1:11" ht="21.75" customHeight="1">
      <c r="A6" s="39" t="s">
        <v>133</v>
      </c>
      <c r="B6" s="3" t="s">
        <v>134</v>
      </c>
      <c r="C6" s="3"/>
      <c r="D6" s="3"/>
      <c r="E6" s="3"/>
      <c r="F6" s="3"/>
      <c r="G6" s="3"/>
      <c r="H6" s="3" t="s">
        <v>19</v>
      </c>
      <c r="I6" s="3"/>
      <c r="J6" s="3"/>
      <c r="K6" s="40"/>
    </row>
    <row r="7" spans="1:14" ht="21.75" customHeight="1">
      <c r="A7" s="41"/>
      <c r="B7" s="3"/>
      <c r="C7" s="3"/>
      <c r="D7" s="3"/>
      <c r="E7" s="3"/>
      <c r="F7" s="3"/>
      <c r="G7" s="3"/>
      <c r="H7" s="3"/>
      <c r="I7" s="3"/>
      <c r="J7" s="3"/>
      <c r="K7" s="40"/>
      <c r="N7" s="5"/>
    </row>
    <row r="8" spans="1:11" ht="21.75" customHeight="1">
      <c r="A8" s="41"/>
      <c r="B8" s="3"/>
      <c r="C8" s="3"/>
      <c r="D8" s="3"/>
      <c r="E8" s="3"/>
      <c r="F8" s="3"/>
      <c r="G8" s="3"/>
      <c r="H8" s="3"/>
      <c r="I8" s="3"/>
      <c r="J8" s="3"/>
      <c r="K8" s="40"/>
    </row>
    <row r="9" spans="1:11" ht="21.75" customHeight="1">
      <c r="A9" s="41"/>
      <c r="B9" s="3"/>
      <c r="C9" s="3"/>
      <c r="D9" s="3"/>
      <c r="E9" s="3"/>
      <c r="F9" s="3"/>
      <c r="G9" s="3"/>
      <c r="H9" s="3"/>
      <c r="I9" s="3"/>
      <c r="J9" s="3"/>
      <c r="K9" s="40"/>
    </row>
    <row r="10" spans="1:11" ht="21.75" customHeight="1">
      <c r="A10" s="42"/>
      <c r="B10" s="43"/>
      <c r="C10" s="43"/>
      <c r="D10" s="43"/>
      <c r="E10" s="43"/>
      <c r="F10" s="43"/>
      <c r="G10" s="43" t="s">
        <v>135</v>
      </c>
      <c r="H10" s="43"/>
      <c r="I10" s="43"/>
      <c r="J10" s="43"/>
      <c r="K10" s="44"/>
    </row>
    <row r="11" spans="1:11" ht="21.75" customHeight="1">
      <c r="A11" s="45"/>
      <c r="B11" s="3"/>
      <c r="C11" s="3"/>
      <c r="D11" s="3"/>
      <c r="E11" s="3"/>
      <c r="F11" s="3"/>
      <c r="G11" s="3"/>
      <c r="H11" s="3"/>
      <c r="I11" s="3"/>
      <c r="J11" s="3"/>
      <c r="K11" s="40"/>
    </row>
    <row r="12" spans="1:11" ht="21.75" customHeight="1">
      <c r="A12" s="46" t="s">
        <v>136</v>
      </c>
      <c r="B12" s="2"/>
      <c r="C12" s="47">
        <f>'WORK SHEET'!D34</f>
        <v>238745</v>
      </c>
      <c r="D12" s="48" t="s">
        <v>137</v>
      </c>
      <c r="E12" s="171" t="str">
        <f>'WORK SHEET'!D35</f>
        <v>ONE LAKH EIGHTY FOUR THOUSAND THREE HUNDRED AND SEVENTY SIX ONLY</v>
      </c>
      <c r="F12" s="2"/>
      <c r="G12" s="49"/>
      <c r="H12" s="50"/>
      <c r="I12" s="51"/>
      <c r="J12" s="3"/>
      <c r="K12" s="40"/>
    </row>
    <row r="13" spans="1:11" ht="21.75" customHeight="1">
      <c r="A13" s="52" t="s">
        <v>138</v>
      </c>
      <c r="B13" s="2"/>
      <c r="C13" s="3"/>
      <c r="D13" s="3"/>
      <c r="E13" s="3"/>
      <c r="F13" s="3"/>
      <c r="G13" s="3"/>
      <c r="H13" s="3"/>
      <c r="I13" s="3"/>
      <c r="J13" s="3"/>
      <c r="K13" s="40"/>
    </row>
    <row r="14" spans="1:11" ht="21.75" customHeight="1">
      <c r="A14" s="46"/>
      <c r="B14" s="3"/>
      <c r="C14" s="3"/>
      <c r="D14" s="3"/>
      <c r="E14" s="3"/>
      <c r="F14" s="3"/>
      <c r="G14" s="3"/>
      <c r="H14" s="3"/>
      <c r="I14" s="3"/>
      <c r="J14" s="3"/>
      <c r="K14" s="40"/>
    </row>
    <row r="15" spans="1:11" ht="21.75" customHeight="1">
      <c r="A15" s="46"/>
      <c r="B15" s="3" t="s">
        <v>139</v>
      </c>
      <c r="C15" s="3"/>
      <c r="D15" s="3"/>
      <c r="E15" s="3"/>
      <c r="F15" s="3"/>
      <c r="G15" s="3"/>
      <c r="H15" s="3"/>
      <c r="I15" s="3"/>
      <c r="J15" s="3"/>
      <c r="K15" s="40"/>
    </row>
    <row r="16" spans="1:11" ht="21.75" customHeight="1">
      <c r="A16" s="46"/>
      <c r="B16" s="3"/>
      <c r="C16" s="3"/>
      <c r="D16" s="3"/>
      <c r="E16" s="3"/>
      <c r="F16" s="3"/>
      <c r="G16" s="3"/>
      <c r="H16" s="3"/>
      <c r="I16" s="3"/>
      <c r="J16" s="3"/>
      <c r="K16" s="40"/>
    </row>
    <row r="17" spans="1:11" ht="21.75" customHeight="1">
      <c r="A17" s="46"/>
      <c r="B17" s="3"/>
      <c r="C17" s="3"/>
      <c r="D17" s="3"/>
      <c r="E17" s="3"/>
      <c r="F17" s="3"/>
      <c r="G17" s="3"/>
      <c r="H17" s="3"/>
      <c r="I17" s="3"/>
      <c r="J17" s="3"/>
      <c r="K17" s="40"/>
    </row>
    <row r="18" spans="1:11" ht="21.75" customHeight="1" thickBot="1">
      <c r="A18" s="53"/>
      <c r="B18" s="54" t="s">
        <v>135</v>
      </c>
      <c r="C18" s="54"/>
      <c r="D18" s="54"/>
      <c r="E18" s="54"/>
      <c r="F18" s="54"/>
      <c r="G18" s="54"/>
      <c r="H18" s="54"/>
      <c r="I18" s="54" t="s">
        <v>135</v>
      </c>
      <c r="J18" s="54"/>
      <c r="K18" s="55"/>
    </row>
    <row r="19" spans="1:11" ht="24.75" customHeight="1">
      <c r="A19" s="56"/>
      <c r="D19" s="3" t="s">
        <v>140</v>
      </c>
      <c r="E19" s="3"/>
      <c r="F19" s="3"/>
      <c r="G19" s="3"/>
      <c r="H19" s="3"/>
      <c r="I19" s="2"/>
      <c r="J19" s="2"/>
      <c r="K19" s="57"/>
    </row>
    <row r="20" spans="1:12" ht="21.75" customHeight="1">
      <c r="A20" s="58"/>
      <c r="D20" s="59" t="s">
        <v>141</v>
      </c>
      <c r="E20" s="6"/>
      <c r="F20" s="4"/>
      <c r="G20" s="4"/>
      <c r="H20" s="4"/>
      <c r="I20" s="4"/>
      <c r="J20" s="4"/>
      <c r="K20" s="60"/>
      <c r="L20" s="5"/>
    </row>
    <row r="21" spans="1:13" ht="21.75" customHeight="1">
      <c r="A21" s="58"/>
      <c r="D21" s="59" t="s">
        <v>142</v>
      </c>
      <c r="E21" s="6"/>
      <c r="F21" s="3"/>
      <c r="G21" s="3"/>
      <c r="H21" s="3"/>
      <c r="I21" s="61"/>
      <c r="J21" s="3"/>
      <c r="K21" s="60"/>
      <c r="L21" s="5"/>
      <c r="M21" s="5"/>
    </row>
    <row r="22" spans="1:12" ht="25.5" customHeight="1">
      <c r="A22" s="58"/>
      <c r="D22" s="62"/>
      <c r="E22" s="63"/>
      <c r="F22" s="63"/>
      <c r="G22" s="63"/>
      <c r="H22" s="63"/>
      <c r="I22" s="63"/>
      <c r="J22" s="63"/>
      <c r="K22" s="64"/>
      <c r="L22" s="5"/>
    </row>
    <row r="23" spans="1:11" ht="21.75" customHeight="1">
      <c r="A23" s="58"/>
      <c r="D23" s="2"/>
      <c r="E23" s="2"/>
      <c r="F23" s="2"/>
      <c r="G23" s="65"/>
      <c r="H23" s="62"/>
      <c r="I23" s="62"/>
      <c r="J23" s="66"/>
      <c r="K23" s="67"/>
    </row>
    <row r="24" spans="1:16" ht="24" customHeight="1">
      <c r="A24" s="58"/>
      <c r="D24" s="2"/>
      <c r="E24" s="2"/>
      <c r="F24" s="2"/>
      <c r="G24" s="65"/>
      <c r="H24" s="65"/>
      <c r="I24" s="65"/>
      <c r="J24" s="66"/>
      <c r="K24" s="67"/>
      <c r="M24" s="5"/>
      <c r="O24" s="5"/>
      <c r="P24" s="5"/>
    </row>
    <row r="25" spans="1:14" ht="19.5" customHeight="1">
      <c r="A25" s="58"/>
      <c r="D25" s="2"/>
      <c r="E25" s="2"/>
      <c r="F25" s="2"/>
      <c r="G25" s="65"/>
      <c r="H25" s="65"/>
      <c r="I25" s="65"/>
      <c r="J25" s="66"/>
      <c r="K25" s="67"/>
      <c r="M25" s="5"/>
      <c r="N25" s="5"/>
    </row>
    <row r="26" spans="1:14" ht="21.75" customHeight="1">
      <c r="A26" s="68"/>
      <c r="D26" s="2"/>
      <c r="E26" s="2"/>
      <c r="F26" s="2"/>
      <c r="G26" s="65"/>
      <c r="H26" s="65"/>
      <c r="I26" s="65"/>
      <c r="J26" s="65"/>
      <c r="K26" s="67"/>
      <c r="M26" s="5"/>
      <c r="N26" s="5"/>
    </row>
    <row r="27" spans="1:11" ht="30" customHeight="1">
      <c r="A27" s="83"/>
      <c r="B27" s="80"/>
      <c r="C27" s="80"/>
      <c r="D27" s="269"/>
      <c r="E27" s="269"/>
      <c r="F27" s="65"/>
      <c r="G27" s="65"/>
      <c r="H27" s="65"/>
      <c r="I27" s="65"/>
      <c r="J27" s="65"/>
      <c r="K27" s="67"/>
    </row>
    <row r="28" spans="1:11" ht="21.75" customHeight="1">
      <c r="A28" s="84"/>
      <c r="B28" s="81"/>
      <c r="C28" s="81"/>
      <c r="D28" s="270" t="s">
        <v>143</v>
      </c>
      <c r="E28" s="270"/>
      <c r="F28" s="270"/>
      <c r="G28" s="270"/>
      <c r="H28" s="270"/>
      <c r="I28" s="270"/>
      <c r="J28" s="270"/>
      <c r="K28" s="271"/>
    </row>
    <row r="29" spans="1:11" ht="28.5" customHeight="1">
      <c r="A29" s="85"/>
      <c r="B29" s="82"/>
      <c r="C29" s="82"/>
      <c r="D29" s="65"/>
      <c r="E29" s="65"/>
      <c r="F29" s="65"/>
      <c r="G29" s="65"/>
      <c r="H29" s="65"/>
      <c r="I29" s="65"/>
      <c r="J29" s="65"/>
      <c r="K29" s="67"/>
    </row>
    <row r="30" spans="1:11" ht="25.5" customHeight="1">
      <c r="A30" s="84"/>
      <c r="B30" s="66"/>
      <c r="C30" s="66"/>
      <c r="D30" s="269"/>
      <c r="E30" s="269"/>
      <c r="F30" s="269"/>
      <c r="G30" s="269"/>
      <c r="H30" s="269"/>
      <c r="I30" s="269"/>
      <c r="J30" s="269"/>
      <c r="K30" s="272"/>
    </row>
    <row r="31" spans="1:11" ht="35.25" customHeight="1">
      <c r="A31" s="86"/>
      <c r="B31" s="82"/>
      <c r="C31" s="82"/>
      <c r="D31" s="269"/>
      <c r="E31" s="269"/>
      <c r="F31" s="65"/>
      <c r="G31" s="65"/>
      <c r="H31" s="65"/>
      <c r="I31" s="65"/>
      <c r="J31" s="65"/>
      <c r="K31" s="69"/>
    </row>
    <row r="32" spans="1:11" ht="14.25" customHeight="1">
      <c r="A32" s="87"/>
      <c r="B32" s="66"/>
      <c r="C32" s="66"/>
      <c r="D32" s="3"/>
      <c r="E32" s="3"/>
      <c r="F32" s="3"/>
      <c r="G32" s="3"/>
      <c r="H32" s="3"/>
      <c r="I32" s="3"/>
      <c r="J32" s="3"/>
      <c r="K32" s="70"/>
    </row>
    <row r="33" spans="1:13" ht="24" customHeight="1">
      <c r="A33" s="58"/>
      <c r="D33" s="3"/>
      <c r="E33" s="3"/>
      <c r="F33" s="3"/>
      <c r="G33" s="3"/>
      <c r="H33" s="3"/>
      <c r="I33" s="3"/>
      <c r="J33" s="3"/>
      <c r="K33" s="70"/>
      <c r="M33" s="5"/>
    </row>
    <row r="34" spans="1:13" ht="21.75" customHeight="1">
      <c r="A34" s="58"/>
      <c r="D34" s="3"/>
      <c r="E34" s="3"/>
      <c r="F34" s="3"/>
      <c r="G34" s="3"/>
      <c r="H34" s="3"/>
      <c r="I34" s="3"/>
      <c r="J34" s="3"/>
      <c r="K34" s="70"/>
      <c r="L34" s="5"/>
      <c r="M34" s="5"/>
    </row>
    <row r="35" spans="1:13" ht="25.5" customHeight="1">
      <c r="A35" s="58"/>
      <c r="D35" s="71"/>
      <c r="E35" s="6"/>
      <c r="F35" s="6"/>
      <c r="G35" s="6"/>
      <c r="H35" s="6"/>
      <c r="I35" s="6"/>
      <c r="J35" s="6"/>
      <c r="K35" s="72"/>
      <c r="L35" s="5"/>
      <c r="M35" s="5"/>
    </row>
    <row r="36" spans="1:12" ht="21.75" customHeight="1">
      <c r="A36" s="58"/>
      <c r="D36" s="71"/>
      <c r="E36" s="6"/>
      <c r="F36" s="6"/>
      <c r="G36" s="6"/>
      <c r="H36" s="6"/>
      <c r="I36" s="6"/>
      <c r="J36" s="6"/>
      <c r="K36" s="40"/>
      <c r="L36" s="5"/>
    </row>
    <row r="37" spans="1:13" ht="21.75" customHeight="1">
      <c r="A37" s="73"/>
      <c r="B37" s="37"/>
      <c r="C37" s="37"/>
      <c r="K37" s="74"/>
      <c r="L37" s="5"/>
      <c r="M37" s="5"/>
    </row>
    <row r="38" spans="1:11" ht="21.75" customHeight="1">
      <c r="A38" s="73"/>
      <c r="B38" s="37"/>
      <c r="C38" s="37"/>
      <c r="K38" s="74"/>
    </row>
    <row r="39" spans="1:11" ht="21.75" customHeight="1">
      <c r="A39" s="73"/>
      <c r="B39" s="37"/>
      <c r="C39" s="37"/>
      <c r="D39" s="75"/>
      <c r="E39" s="5"/>
      <c r="F39" s="5"/>
      <c r="G39" s="5"/>
      <c r="H39" s="5"/>
      <c r="I39" s="5"/>
      <c r="J39" s="5"/>
      <c r="K39" s="76"/>
    </row>
    <row r="40" spans="1:11" ht="21.75" customHeight="1">
      <c r="A40" s="73"/>
      <c r="B40" s="37"/>
      <c r="C40" s="37"/>
      <c r="D40" s="75"/>
      <c r="E40" s="5"/>
      <c r="F40" s="5"/>
      <c r="G40" s="5"/>
      <c r="H40" s="5"/>
      <c r="I40" s="5"/>
      <c r="J40" s="5"/>
      <c r="K40" s="76"/>
    </row>
    <row r="41" spans="1:11" ht="21.75" customHeight="1" thickBot="1">
      <c r="A41" s="77"/>
      <c r="B41" s="78"/>
      <c r="C41" s="78"/>
      <c r="D41" s="78"/>
      <c r="E41" s="78"/>
      <c r="F41" s="78"/>
      <c r="G41" s="78"/>
      <c r="H41" s="54" t="s">
        <v>143</v>
      </c>
      <c r="I41" s="78"/>
      <c r="J41" s="78"/>
      <c r="K41" s="79"/>
    </row>
    <row r="42" spans="1:11" ht="21.75" customHeight="1">
      <c r="A42" s="268" t="s">
        <v>144</v>
      </c>
      <c r="B42" s="268"/>
      <c r="C42" s="268"/>
      <c r="D42" s="268"/>
      <c r="E42" s="268"/>
      <c r="F42" s="268"/>
      <c r="G42" s="268"/>
      <c r="H42" s="268"/>
      <c r="I42" s="268"/>
      <c r="J42" s="268"/>
      <c r="K42" s="268"/>
    </row>
    <row r="43" spans="1:11" ht="21.75" customHeight="1">
      <c r="A43" s="37"/>
      <c r="B43" s="37"/>
      <c r="C43" s="37"/>
      <c r="D43" s="37"/>
      <c r="E43" s="37"/>
      <c r="F43" s="37"/>
      <c r="G43" s="37"/>
      <c r="H43" s="37"/>
      <c r="I43" s="37"/>
      <c r="J43" s="37"/>
      <c r="K43" s="37"/>
    </row>
    <row r="44" spans="1:11" ht="21.75" customHeight="1">
      <c r="A44" s="37"/>
      <c r="B44" s="37"/>
      <c r="C44" s="37"/>
      <c r="D44" s="37"/>
      <c r="E44" s="37"/>
      <c r="F44" s="37"/>
      <c r="G44" s="37"/>
      <c r="H44" s="37"/>
      <c r="I44" s="37"/>
      <c r="J44" s="37"/>
      <c r="K44" s="37"/>
    </row>
    <row r="45" spans="1:11" ht="21" customHeight="1">
      <c r="A45" s="37"/>
      <c r="B45" s="37"/>
      <c r="C45" s="37"/>
      <c r="D45" s="37"/>
      <c r="E45" s="37"/>
      <c r="F45" s="37"/>
      <c r="G45" s="37"/>
      <c r="H45" s="37"/>
      <c r="I45" s="37"/>
      <c r="J45" s="37"/>
      <c r="K45" s="37"/>
    </row>
    <row r="46" spans="1:11" ht="21.75" customHeight="1">
      <c r="A46" s="37"/>
      <c r="B46" s="37"/>
      <c r="C46" s="37"/>
      <c r="D46" s="37"/>
      <c r="E46" s="37"/>
      <c r="F46" s="37"/>
      <c r="G46" s="37"/>
      <c r="H46" s="37"/>
      <c r="I46" s="37"/>
      <c r="J46" s="37"/>
      <c r="K46" s="37"/>
    </row>
    <row r="47" spans="1:11" ht="21.75" customHeight="1">
      <c r="A47" s="37"/>
      <c r="B47" s="37"/>
      <c r="C47" s="37"/>
      <c r="D47" s="37"/>
      <c r="E47" s="37"/>
      <c r="F47" s="37"/>
      <c r="G47" s="37"/>
      <c r="H47" s="37"/>
      <c r="I47" s="37"/>
      <c r="J47" s="37"/>
      <c r="K47" s="37"/>
    </row>
    <row r="48" spans="1:11" ht="21" customHeight="1">
      <c r="A48" s="37"/>
      <c r="B48" s="37"/>
      <c r="C48" s="37"/>
      <c r="D48" s="37"/>
      <c r="E48" s="37"/>
      <c r="F48" s="37"/>
      <c r="G48" s="37"/>
      <c r="H48" s="37"/>
      <c r="I48" s="37"/>
      <c r="J48" s="37"/>
      <c r="K48" s="37"/>
    </row>
    <row r="49" spans="1:11" ht="21.75" customHeight="1">
      <c r="A49" s="37"/>
      <c r="B49" s="37"/>
      <c r="C49" s="37"/>
      <c r="D49" s="37"/>
      <c r="E49" s="37"/>
      <c r="F49" s="37"/>
      <c r="G49" s="37"/>
      <c r="H49" s="37"/>
      <c r="I49" s="37"/>
      <c r="J49" s="37"/>
      <c r="K49" s="37"/>
    </row>
    <row r="50" spans="1:11" ht="21.75" customHeight="1">
      <c r="A50" s="37"/>
      <c r="B50" s="37"/>
      <c r="C50" s="37"/>
      <c r="D50" s="37"/>
      <c r="E50" s="37"/>
      <c r="F50" s="37"/>
      <c r="G50" s="37"/>
      <c r="H50" s="37"/>
      <c r="I50" s="37"/>
      <c r="J50" s="37"/>
      <c r="K50" s="37"/>
    </row>
    <row r="51" spans="1:11" ht="21.75" customHeight="1">
      <c r="A51" s="37"/>
      <c r="B51" s="37"/>
      <c r="C51" s="37"/>
      <c r="D51" s="37"/>
      <c r="E51" s="37"/>
      <c r="F51" s="37"/>
      <c r="G51" s="37"/>
      <c r="H51" s="37"/>
      <c r="I51" s="37"/>
      <c r="J51" s="37"/>
      <c r="K51" s="37"/>
    </row>
    <row r="52" spans="1:11" ht="21.75" customHeight="1">
      <c r="A52" s="37"/>
      <c r="B52" s="37"/>
      <c r="C52" s="37"/>
      <c r="D52" s="37"/>
      <c r="E52" s="37"/>
      <c r="F52" s="37"/>
      <c r="G52" s="37"/>
      <c r="H52" s="37"/>
      <c r="I52" s="37"/>
      <c r="J52" s="37"/>
      <c r="K52" s="37"/>
    </row>
    <row r="53" spans="1:11" ht="21.75" customHeight="1">
      <c r="A53" s="37"/>
      <c r="B53" s="37"/>
      <c r="C53" s="37"/>
      <c r="D53" s="37"/>
      <c r="E53" s="37"/>
      <c r="F53" s="37"/>
      <c r="G53" s="37"/>
      <c r="H53" s="37"/>
      <c r="I53" s="37"/>
      <c r="J53" s="37"/>
      <c r="K53" s="37"/>
    </row>
    <row r="54" spans="1:11" ht="21.75" customHeight="1">
      <c r="A54" s="37"/>
      <c r="B54" s="37"/>
      <c r="C54" s="37"/>
      <c r="D54" s="37"/>
      <c r="E54" s="37"/>
      <c r="F54" s="37"/>
      <c r="G54" s="37"/>
      <c r="H54" s="37"/>
      <c r="I54" s="37"/>
      <c r="J54" s="37"/>
      <c r="K54" s="37"/>
    </row>
    <row r="55" spans="1:11" ht="21.75" customHeight="1">
      <c r="A55" s="37"/>
      <c r="B55" s="37"/>
      <c r="C55" s="37"/>
      <c r="D55" s="37"/>
      <c r="E55" s="37"/>
      <c r="F55" s="37"/>
      <c r="G55" s="37"/>
      <c r="H55" s="37"/>
      <c r="I55" s="37"/>
      <c r="J55" s="37"/>
      <c r="K55" s="37"/>
    </row>
    <row r="56" spans="1:11" ht="21.75" customHeight="1">
      <c r="A56" s="37"/>
      <c r="B56" s="37"/>
      <c r="C56" s="37"/>
      <c r="D56" s="37"/>
      <c r="E56" s="37"/>
      <c r="F56" s="37"/>
      <c r="G56" s="37"/>
      <c r="H56" s="37"/>
      <c r="I56" s="37"/>
      <c r="J56" s="37"/>
      <c r="K56" s="37"/>
    </row>
    <row r="57" spans="1:11" ht="21.75" customHeight="1">
      <c r="A57" s="37"/>
      <c r="B57" s="37"/>
      <c r="C57" s="37"/>
      <c r="D57" s="37"/>
      <c r="E57" s="37"/>
      <c r="F57" s="37"/>
      <c r="G57" s="37"/>
      <c r="H57" s="37"/>
      <c r="I57" s="37"/>
      <c r="J57" s="37"/>
      <c r="K57" s="37"/>
    </row>
    <row r="58" spans="1:11" ht="21.75" customHeight="1">
      <c r="A58" s="37"/>
      <c r="B58" s="37"/>
      <c r="C58" s="37"/>
      <c r="D58" s="37"/>
      <c r="E58" s="37"/>
      <c r="F58" s="37"/>
      <c r="G58" s="37"/>
      <c r="H58" s="37"/>
      <c r="I58" s="37"/>
      <c r="J58" s="37"/>
      <c r="K58" s="37"/>
    </row>
    <row r="59" spans="1:11" ht="12.75">
      <c r="A59" s="5"/>
      <c r="K59" s="5"/>
    </row>
    <row r="60" ht="12.75">
      <c r="K60" s="5"/>
    </row>
    <row r="61" ht="12.75">
      <c r="K61" s="5"/>
    </row>
    <row r="62" ht="12.75">
      <c r="K62" s="5"/>
    </row>
    <row r="63" ht="12.75">
      <c r="K63" s="5"/>
    </row>
    <row r="64" ht="12.75">
      <c r="K64" s="5"/>
    </row>
    <row r="65" ht="12.75">
      <c r="K65" s="5"/>
    </row>
    <row r="66" ht="12.75">
      <c r="K66" s="5"/>
    </row>
    <row r="67" ht="12.75">
      <c r="K67" s="5"/>
    </row>
    <row r="68" ht="12.75">
      <c r="K68" s="5"/>
    </row>
    <row r="69" ht="12.75">
      <c r="K69" s="5"/>
    </row>
    <row r="70" ht="12.75">
      <c r="K70" s="5"/>
    </row>
    <row r="71" ht="12.75">
      <c r="K71" s="5"/>
    </row>
    <row r="72" ht="12.75">
      <c r="K72" s="5"/>
    </row>
    <row r="73" ht="12.75">
      <c r="K73" s="5"/>
    </row>
    <row r="74" ht="12.75">
      <c r="K74" s="5"/>
    </row>
    <row r="75" ht="12.75">
      <c r="K75" s="5"/>
    </row>
    <row r="76" ht="12.75">
      <c r="K76" s="5"/>
    </row>
    <row r="77" ht="12.75">
      <c r="K77" s="5"/>
    </row>
    <row r="78" ht="12.75">
      <c r="K78" s="5"/>
    </row>
    <row r="79" ht="12.75">
      <c r="K79" s="5"/>
    </row>
    <row r="80" ht="12.75">
      <c r="K80" s="5"/>
    </row>
    <row r="81" ht="12.75">
      <c r="K81" s="5"/>
    </row>
    <row r="82" ht="12.75">
      <c r="K82" s="5"/>
    </row>
    <row r="83" ht="12.75">
      <c r="K83" s="5"/>
    </row>
    <row r="84" ht="12.75">
      <c r="K84" s="5"/>
    </row>
    <row r="85" ht="12.75">
      <c r="K85" s="5"/>
    </row>
    <row r="86" ht="12.75">
      <c r="K86" s="5"/>
    </row>
    <row r="87" ht="12.75">
      <c r="K87" s="5"/>
    </row>
    <row r="88" ht="12.75">
      <c r="K88" s="5"/>
    </row>
    <row r="89" ht="12.75">
      <c r="K89" s="5"/>
    </row>
    <row r="90" ht="12.75">
      <c r="K90" s="5"/>
    </row>
    <row r="91" ht="12.75">
      <c r="K91" s="5"/>
    </row>
    <row r="92" ht="12.75">
      <c r="K92" s="5"/>
    </row>
    <row r="93" ht="12.75">
      <c r="K93" s="5"/>
    </row>
    <row r="94" ht="12.75">
      <c r="K94" s="5"/>
    </row>
    <row r="95" ht="12.75">
      <c r="K95" s="5"/>
    </row>
    <row r="96" ht="12.75">
      <c r="K96" s="5"/>
    </row>
    <row r="97" ht="12.75">
      <c r="K97" s="5"/>
    </row>
    <row r="98" ht="12.75">
      <c r="K98" s="5"/>
    </row>
    <row r="99" ht="12.75">
      <c r="K99" s="5"/>
    </row>
  </sheetData>
  <sheetProtection/>
  <mergeCells count="6">
    <mergeCell ref="A2:K2"/>
    <mergeCell ref="A42:K42"/>
    <mergeCell ref="D27:E27"/>
    <mergeCell ref="D28:K28"/>
    <mergeCell ref="D30:K30"/>
    <mergeCell ref="D31:E31"/>
  </mergeCells>
  <printOptions/>
  <pageMargins left="0.78" right="0.43" top="0.41" bottom="0.73" header="0.24" footer="0.29"/>
  <pageSetup horizontalDpi="600" verticalDpi="600" orientation="portrait" paperSize="9" scale="81" r:id="rId1"/>
  <rowBreaks count="1" manualBreakCount="1">
    <brk id="42" max="10" man="1"/>
  </rowBreaks>
</worksheet>
</file>

<file path=xl/worksheets/sheet5.xml><?xml version="1.0" encoding="utf-8"?>
<worksheet xmlns="http://schemas.openxmlformats.org/spreadsheetml/2006/main" xmlns:r="http://schemas.openxmlformats.org/officeDocument/2006/relationships">
  <dimension ref="A1:J38"/>
  <sheetViews>
    <sheetView tabSelected="1" zoomScalePageLayoutView="0" workbookViewId="0" topLeftCell="A13">
      <selection activeCell="M25" sqref="M25"/>
    </sheetView>
  </sheetViews>
  <sheetFormatPr defaultColWidth="9.140625" defaultRowHeight="12.75"/>
  <cols>
    <col min="2" max="2" width="9.421875" style="0" bestFit="1" customWidth="1"/>
    <col min="9" max="9" width="11.28125" style="0" bestFit="1" customWidth="1"/>
  </cols>
  <sheetData>
    <row r="1" spans="1:10" ht="24.75" customHeight="1">
      <c r="A1" s="276" t="str">
        <f>CONCATENATE("PROCEEDINGS OF THE "&amp;'WORK SHEET'!D16&amp;","&amp;'WORK SHEET'!D18)</f>
        <v>PROCEEDINGS OF THE MANDAL EDUCATIONAL OFFICER,M.P. , S.N. PADU</v>
      </c>
      <c r="B1" s="276"/>
      <c r="C1" s="276"/>
      <c r="D1" s="276"/>
      <c r="E1" s="276"/>
      <c r="F1" s="276"/>
      <c r="G1" s="276"/>
      <c r="H1" s="276"/>
      <c r="I1" s="276"/>
      <c r="J1" s="276"/>
    </row>
    <row r="2" spans="1:10" s="89" customFormat="1" ht="26.25" customHeight="1">
      <c r="A2" s="276" t="str">
        <f>CONCATENATE("PRESENT: "&amp;'WORK SHEET'!D17)</f>
        <v>PRESENT: M. Ch. VASRAM NAIK., M.A.B.Ed.,</v>
      </c>
      <c r="B2" s="276"/>
      <c r="C2" s="276"/>
      <c r="D2" s="276"/>
      <c r="E2" s="276"/>
      <c r="F2" s="276"/>
      <c r="G2" s="276"/>
      <c r="H2" s="276"/>
      <c r="I2" s="276"/>
      <c r="J2" s="276"/>
    </row>
    <row r="3" s="89" customFormat="1" ht="26.25" customHeight="1"/>
    <row r="4" spans="1:9" s="97" customFormat="1" ht="26.25" customHeight="1">
      <c r="A4" s="96" t="s">
        <v>195</v>
      </c>
      <c r="B4" s="97" t="str">
        <f>'WORK SHEET'!D20</f>
        <v>71/2011</v>
      </c>
      <c r="H4" s="96" t="s">
        <v>196</v>
      </c>
      <c r="I4" s="102">
        <f>'WORK SHEET'!D21</f>
        <v>40735</v>
      </c>
    </row>
    <row r="5" spans="2:3" s="97" customFormat="1" ht="23.25" customHeight="1">
      <c r="B5" s="96" t="s">
        <v>197</v>
      </c>
      <c r="C5" s="97" t="str">
        <f>CONCATENATE("Education-Ele./Sec. Education-"&amp;'WORK SHEET'!D2&amp;","&amp;'WORK SHEET'!D3)</f>
        <v>Education-Ele./Sec. Education-CH. ARUNA KUMARI,S.G.T</v>
      </c>
    </row>
    <row r="6" s="97" customFormat="1" ht="23.25" customHeight="1">
      <c r="C6" s="97" t="str">
        <f>CONCATENATE(IF('WORK SHEET'!D6=1," Retired on "," Died on ")&amp;'WORK SHEET'!J7&amp;"/"&amp;'WORK SHEET'!K7&amp;"/"&amp;'WORK SHEET'!L7&amp;"-Encashment of  Earned Leave and Half Pay Leave ")</f>
        <v> Retired on 30/6/2011-Encashment of  Earned Leave and Half Pay Leave </v>
      </c>
    </row>
    <row r="7" s="97" customFormat="1" ht="23.25" customHeight="1">
      <c r="C7" s="97" t="s">
        <v>198</v>
      </c>
    </row>
    <row r="8" spans="2:3" s="97" customFormat="1" ht="20.25" customHeight="1">
      <c r="B8" s="96" t="s">
        <v>199</v>
      </c>
      <c r="C8" s="97" t="s">
        <v>200</v>
      </c>
    </row>
    <row r="9" s="97" customFormat="1" ht="30" customHeight="1">
      <c r="C9" s="97" t="s">
        <v>201</v>
      </c>
    </row>
    <row r="10" s="97" customFormat="1" ht="25.5" customHeight="1">
      <c r="C10" s="97" t="s">
        <v>202</v>
      </c>
    </row>
    <row r="11" s="97" customFormat="1" ht="24.75" customHeight="1">
      <c r="A11" s="98" t="s">
        <v>203</v>
      </c>
    </row>
    <row r="12" spans="2:9" s="97" customFormat="1" ht="22.5" customHeight="1">
      <c r="B12" s="275" t="str">
        <f>CONCATENATE("               Sri/Smt "&amp;'WORK SHEET'!D2&amp;","&amp;'WORK SHEET'!D3&amp;","&amp;'WORK SHEET'!D5&amp;IF('WORK SHEET'!D6=1," retired on "," died on ")&amp;'WORK SHEET'!J7&amp;"/"&amp;'WORK SHEET'!K7&amp;"/"&amp;'WORK SHEET'!L7&amp;"."&amp;" In the reference cited 2 above"&amp;IF('WORK SHEET'!D6=1,", he/she applied for"," his/her legal heir is eligible for")&amp;" encashment of Earned Leave and Half Pay Leave available with his/her Service Register")</f>
        <v>               Sri/Smt CH. ARUNA KUMARI,S.G.T,M. P. PRIMARY SCHOOL, NAWABPET, S N PADU MANDAL retired on 30/6/2011. In the reference cited 2 above, he/she applied for encashment of Earned Leave and Half Pay Leave available with his/her Service Register</v>
      </c>
      <c r="C12" s="275"/>
      <c r="D12" s="275"/>
      <c r="E12" s="275"/>
      <c r="F12" s="275"/>
      <c r="G12" s="275"/>
      <c r="H12" s="275"/>
      <c r="I12" s="275"/>
    </row>
    <row r="13" spans="2:9" s="99" customFormat="1" ht="22.5" customHeight="1">
      <c r="B13" s="275"/>
      <c r="C13" s="275"/>
      <c r="D13" s="275"/>
      <c r="E13" s="275"/>
      <c r="F13" s="275"/>
      <c r="G13" s="275"/>
      <c r="H13" s="275"/>
      <c r="I13" s="275"/>
    </row>
    <row r="14" spans="2:9" s="99" customFormat="1" ht="24.75" customHeight="1">
      <c r="B14" s="275"/>
      <c r="C14" s="275"/>
      <c r="D14" s="275"/>
      <c r="E14" s="275"/>
      <c r="F14" s="275"/>
      <c r="G14" s="275"/>
      <c r="H14" s="275"/>
      <c r="I14" s="275"/>
    </row>
    <row r="15" spans="2:9" s="99" customFormat="1" ht="14.25">
      <c r="B15" s="275" t="s">
        <v>234</v>
      </c>
      <c r="C15" s="275"/>
      <c r="D15" s="275"/>
      <c r="E15" s="275"/>
      <c r="F15" s="275"/>
      <c r="G15" s="275"/>
      <c r="H15" s="275"/>
      <c r="I15" s="275"/>
    </row>
    <row r="16" spans="2:9" s="99" customFormat="1" ht="3" customHeight="1">
      <c r="B16" s="275"/>
      <c r="C16" s="275"/>
      <c r="D16" s="275"/>
      <c r="E16" s="275"/>
      <c r="F16" s="275"/>
      <c r="G16" s="275"/>
      <c r="H16" s="275"/>
      <c r="I16" s="275"/>
    </row>
    <row r="17" spans="2:9" s="99" customFormat="1" ht="33.75" customHeight="1">
      <c r="B17" s="275"/>
      <c r="C17" s="275"/>
      <c r="D17" s="275"/>
      <c r="E17" s="275"/>
      <c r="F17" s="275"/>
      <c r="G17" s="275"/>
      <c r="H17" s="275"/>
      <c r="I17" s="275"/>
    </row>
    <row r="18" spans="2:9" s="97" customFormat="1" ht="27" customHeight="1">
      <c r="B18" s="275" t="str">
        <f>CONCATENATE("      Accordingly, orders are here by issued permitting him/her to encash "&amp;'WORK SHEET'!D8&amp;" days of Earned Leave"&amp;" and "&amp;'WORK SHEET'!H9&amp;" days of Half Pay Leave available with his/her Service Register. The Half Pay will be equal to half of the Pay drawn by him/her at the time of retirement and the D.A. admissible at the time of retirement as per the formula shown below.")</f>
        <v>      Accordingly, orders are here by issued permitting him/her to encash 145 days of Earned Leave and 155 days of Half Pay Leave available with his/her Service Register. The Half Pay will be equal to half of the Pay drawn by him/her at the time of retirement and the D.A. admissible at the time of retirement as per the formula shown below.</v>
      </c>
      <c r="C18" s="275"/>
      <c r="D18" s="275"/>
      <c r="E18" s="275"/>
      <c r="F18" s="275"/>
      <c r="G18" s="275"/>
      <c r="H18" s="275"/>
      <c r="I18" s="275"/>
    </row>
    <row r="19" spans="2:9" s="99" customFormat="1" ht="14.25">
      <c r="B19" s="275"/>
      <c r="C19" s="275"/>
      <c r="D19" s="275"/>
      <c r="E19" s="275"/>
      <c r="F19" s="275"/>
      <c r="G19" s="275"/>
      <c r="H19" s="275"/>
      <c r="I19" s="275"/>
    </row>
    <row r="20" spans="2:9" s="99" customFormat="1" ht="29.25" customHeight="1">
      <c r="B20" s="275"/>
      <c r="C20" s="275"/>
      <c r="D20" s="275"/>
      <c r="E20" s="275"/>
      <c r="F20" s="275"/>
      <c r="G20" s="275"/>
      <c r="H20" s="275"/>
      <c r="I20" s="275"/>
    </row>
    <row r="21" s="99" customFormat="1" ht="14.25"/>
    <row r="22" spans="2:9" s="99" customFormat="1" ht="14.25">
      <c r="B22" s="273" t="s">
        <v>204</v>
      </c>
      <c r="C22" s="273"/>
      <c r="D22" s="273"/>
      <c r="E22" s="273"/>
      <c r="F22" s="273"/>
      <c r="G22" s="273"/>
      <c r="H22" s="273"/>
      <c r="I22" s="273"/>
    </row>
    <row r="23" spans="2:9" s="99" customFormat="1" ht="10.5" customHeight="1">
      <c r="B23" s="273"/>
      <c r="C23" s="273"/>
      <c r="D23" s="273"/>
      <c r="E23" s="273"/>
      <c r="F23" s="273"/>
      <c r="G23" s="273"/>
      <c r="H23" s="273"/>
      <c r="I23" s="273"/>
    </row>
    <row r="24" spans="2:9" s="99" customFormat="1" ht="14.25" hidden="1">
      <c r="B24" s="273"/>
      <c r="C24" s="273"/>
      <c r="D24" s="273"/>
      <c r="E24" s="273"/>
      <c r="F24" s="273"/>
      <c r="G24" s="273"/>
      <c r="H24" s="273"/>
      <c r="I24" s="273"/>
    </row>
    <row r="25" spans="2:9" s="99" customFormat="1" ht="12.75" customHeight="1">
      <c r="B25" s="273" t="str">
        <f>'WORK SHEET'!J13&amp;"+"&amp;'WORK SHEET'!J14&amp;"="&amp;'WORK SHEET'!J15</f>
        <v>11520+3451=14971</v>
      </c>
      <c r="C25" s="273"/>
      <c r="D25" s="273"/>
      <c r="E25" s="273" t="str">
        <f>'WORK SHEET'!J15&amp;"/30"&amp;" X "&amp;'WORK SHEET'!H9&amp;"="&amp;ROUND('WORK SHEET'!J15/30*'WORK SHEET'!H9,0)</f>
        <v>14971/30 X 155=77350</v>
      </c>
      <c r="F25" s="273"/>
      <c r="G25" s="273"/>
      <c r="H25" s="100"/>
      <c r="I25" s="100"/>
    </row>
    <row r="26" spans="2:9" s="99" customFormat="1" ht="14.25">
      <c r="B26" s="273"/>
      <c r="C26" s="273"/>
      <c r="D26" s="273"/>
      <c r="E26" s="273"/>
      <c r="F26" s="273"/>
      <c r="G26" s="273"/>
      <c r="H26" s="100"/>
      <c r="I26" s="100"/>
    </row>
    <row r="27" spans="2:9" s="99" customFormat="1" ht="14.25">
      <c r="B27" s="274" t="s">
        <v>205</v>
      </c>
      <c r="C27" s="274"/>
      <c r="D27" s="274"/>
      <c r="E27" s="274"/>
      <c r="F27" s="274"/>
      <c r="G27" s="274"/>
      <c r="H27" s="274"/>
      <c r="I27" s="274"/>
    </row>
    <row r="28" spans="2:9" s="99" customFormat="1" ht="14.25">
      <c r="B28" s="274"/>
      <c r="C28" s="274"/>
      <c r="D28" s="274"/>
      <c r="E28" s="274"/>
      <c r="F28" s="274"/>
      <c r="G28" s="274"/>
      <c r="H28" s="274"/>
      <c r="I28" s="274"/>
    </row>
    <row r="29" spans="2:9" s="99" customFormat="1" ht="27" customHeight="1">
      <c r="B29" s="274"/>
      <c r="C29" s="274"/>
      <c r="D29" s="274"/>
      <c r="E29" s="274"/>
      <c r="F29" s="274"/>
      <c r="G29" s="274"/>
      <c r="H29" s="274"/>
      <c r="I29" s="274"/>
    </row>
    <row r="30" s="99" customFormat="1" ht="14.25"/>
    <row r="31" s="99" customFormat="1" ht="14.25"/>
    <row r="32" s="99" customFormat="1" ht="14.25"/>
    <row r="33" s="99" customFormat="1" ht="14.25"/>
    <row r="34" spans="5:9" s="99" customFormat="1" ht="15">
      <c r="E34" s="101" t="s">
        <v>206</v>
      </c>
      <c r="F34" s="101"/>
      <c r="G34" s="101"/>
      <c r="H34" s="101"/>
      <c r="I34" s="101"/>
    </row>
    <row r="35" s="99" customFormat="1" ht="14.25"/>
    <row r="36" s="99" customFormat="1" ht="14.25">
      <c r="A36" s="99" t="s">
        <v>207</v>
      </c>
    </row>
    <row r="37" s="99" customFormat="1" ht="14.25">
      <c r="A37" s="99" t="s">
        <v>208</v>
      </c>
    </row>
    <row r="38" s="99" customFormat="1" ht="14.25">
      <c r="A38" s="99" t="s">
        <v>209</v>
      </c>
    </row>
  </sheetData>
  <sheetProtection/>
  <mergeCells count="9">
    <mergeCell ref="E25:G26"/>
    <mergeCell ref="B27:I29"/>
    <mergeCell ref="B25:D26"/>
    <mergeCell ref="B18:I20"/>
    <mergeCell ref="B22:I24"/>
    <mergeCell ref="A1:J1"/>
    <mergeCell ref="A2:J2"/>
    <mergeCell ref="B12:I14"/>
    <mergeCell ref="B15:I17"/>
  </mergeCells>
  <printOptions/>
  <pageMargins left="0.6" right="0.47" top="0.62"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3"/>
  <sheetViews>
    <sheetView zoomScalePageLayoutView="0" workbookViewId="0" topLeftCell="A10">
      <selection activeCell="A11" sqref="A11"/>
    </sheetView>
  </sheetViews>
  <sheetFormatPr defaultColWidth="11.7109375" defaultRowHeight="12.75" customHeight="1"/>
  <cols>
    <col min="1" max="1" width="10.28125" style="7" customWidth="1"/>
    <col min="2" max="2" width="5.00390625" style="7" customWidth="1"/>
    <col min="3" max="6" width="11.7109375" style="7" customWidth="1"/>
    <col min="7" max="7" width="6.28125" style="7" customWidth="1"/>
    <col min="8" max="8" width="5.7109375" style="7" customWidth="1"/>
    <col min="9" max="9" width="6.140625" style="7" customWidth="1"/>
    <col min="10" max="10" width="6.00390625" style="7" customWidth="1"/>
    <col min="11" max="16384" width="11.7109375" style="7" customWidth="1"/>
  </cols>
  <sheetData>
    <row r="1" spans="1:10" ht="30.75" customHeight="1" thickTop="1">
      <c r="A1" s="280" t="s">
        <v>75</v>
      </c>
      <c r="B1" s="281"/>
      <c r="C1" s="281"/>
      <c r="D1" s="281"/>
      <c r="E1" s="281"/>
      <c r="F1" s="281"/>
      <c r="G1" s="281"/>
      <c r="H1" s="281"/>
      <c r="I1" s="281"/>
      <c r="J1" s="282"/>
    </row>
    <row r="2" spans="1:11" ht="24.75" customHeight="1">
      <c r="A2" s="287" t="s">
        <v>76</v>
      </c>
      <c r="B2" s="225"/>
      <c r="C2" s="225"/>
      <c r="D2" s="225"/>
      <c r="E2" s="225"/>
      <c r="F2" s="225"/>
      <c r="G2" s="225"/>
      <c r="H2" s="225"/>
      <c r="I2" s="225"/>
      <c r="J2" s="288"/>
      <c r="K2" s="8"/>
    </row>
    <row r="3" spans="1:11" ht="25.5" customHeight="1">
      <c r="A3" s="277" t="s">
        <v>77</v>
      </c>
      <c r="B3" s="278"/>
      <c r="C3" s="278"/>
      <c r="D3" s="278"/>
      <c r="E3" s="278"/>
      <c r="F3" s="278"/>
      <c r="G3" s="278"/>
      <c r="H3" s="278"/>
      <c r="I3" s="278"/>
      <c r="J3" s="279"/>
      <c r="K3" s="9"/>
    </row>
    <row r="4" spans="1:10" ht="23.25" customHeight="1">
      <c r="A4" s="10" t="s">
        <v>78</v>
      </c>
      <c r="B4" s="11"/>
      <c r="C4" s="283" t="str">
        <f>'APTC FORM-47'!F9</f>
        <v>0701-0308063</v>
      </c>
      <c r="D4" s="284"/>
      <c r="E4" s="11" t="s">
        <v>79</v>
      </c>
      <c r="F4" s="11"/>
      <c r="G4" s="210" t="str">
        <f>'APTC FORM-47'!F7</f>
        <v>0701</v>
      </c>
      <c r="H4" s="211"/>
      <c r="I4" s="211"/>
      <c r="J4" s="289"/>
    </row>
    <row r="5" spans="1:10" ht="23.25" customHeight="1">
      <c r="A5" s="10"/>
      <c r="B5" s="11"/>
      <c r="C5" s="11"/>
      <c r="D5" s="11"/>
      <c r="E5" s="11"/>
      <c r="F5" s="11"/>
      <c r="G5" s="11"/>
      <c r="H5" s="11"/>
      <c r="I5" s="11"/>
      <c r="J5" s="12"/>
    </row>
    <row r="6" spans="1:10" ht="24.75" customHeight="1">
      <c r="A6" s="291" t="s">
        <v>224</v>
      </c>
      <c r="B6" s="292"/>
      <c r="C6" s="290" t="str">
        <f>'APTC FORM-47'!F11</f>
        <v>MANDAL EDUCATIONAL OFFICER,M.P. , S.N. PADU</v>
      </c>
      <c r="D6" s="290"/>
      <c r="E6" s="290"/>
      <c r="F6" s="11" t="s">
        <v>229</v>
      </c>
      <c r="G6" s="11" t="str">
        <f>'WORK SHEET'!D18</f>
        <v>M.P. , S.N. PADU</v>
      </c>
      <c r="H6" s="11"/>
      <c r="I6" s="11"/>
      <c r="J6" s="12"/>
    </row>
    <row r="7" spans="1:10" ht="12.75" customHeight="1">
      <c r="A7" s="10"/>
      <c r="B7" s="11"/>
      <c r="C7" s="11"/>
      <c r="D7" s="11"/>
      <c r="E7" s="11"/>
      <c r="F7" s="11"/>
      <c r="G7" s="11"/>
      <c r="H7" s="11"/>
      <c r="I7" s="11"/>
      <c r="J7" s="12"/>
    </row>
    <row r="8" spans="1:10" ht="15.75" customHeight="1">
      <c r="A8" s="10" t="s">
        <v>80</v>
      </c>
      <c r="B8" s="11"/>
      <c r="C8" s="11"/>
      <c r="D8" s="11"/>
      <c r="E8" s="11"/>
      <c r="F8" s="11"/>
      <c r="G8" s="11"/>
      <c r="H8" s="11"/>
      <c r="I8" s="11"/>
      <c r="J8" s="12"/>
    </row>
    <row r="9" spans="1:10" ht="15.75" customHeight="1">
      <c r="A9" s="10" t="s">
        <v>81</v>
      </c>
      <c r="B9" s="11"/>
      <c r="C9" s="11"/>
      <c r="D9" s="11"/>
      <c r="E9" s="11"/>
      <c r="F9" s="11"/>
      <c r="G9" s="11"/>
      <c r="H9" s="11"/>
      <c r="I9" s="11"/>
      <c r="J9" s="12"/>
    </row>
    <row r="10" spans="1:10" ht="15.75" customHeight="1">
      <c r="A10" s="10" t="str">
        <f>'WORK SHEET'!D32</f>
        <v>S.B.I, ONGOLE</v>
      </c>
      <c r="B10" s="11"/>
      <c r="C10" s="11"/>
      <c r="D10" s="11"/>
      <c r="E10" s="11"/>
      <c r="F10" s="11"/>
      <c r="G10" s="11"/>
      <c r="H10" s="11"/>
      <c r="I10" s="11"/>
      <c r="J10" s="12"/>
    </row>
    <row r="11" spans="1:10" ht="15.75" customHeight="1">
      <c r="A11" s="10"/>
      <c r="B11" s="11"/>
      <c r="C11" s="11"/>
      <c r="D11" s="11"/>
      <c r="E11" s="11"/>
      <c r="F11" s="11"/>
      <c r="G11" s="11"/>
      <c r="H11" s="11"/>
      <c r="I11" s="11"/>
      <c r="J11" s="12"/>
    </row>
    <row r="12" spans="1:10" ht="15.75" customHeight="1">
      <c r="A12" s="10"/>
      <c r="B12" s="11"/>
      <c r="C12" s="11"/>
      <c r="D12" s="11"/>
      <c r="E12" s="11"/>
      <c r="F12" s="11"/>
      <c r="G12" s="11"/>
      <c r="H12" s="11"/>
      <c r="I12" s="11"/>
      <c r="J12" s="12"/>
    </row>
    <row r="13" spans="1:10" ht="15.75" customHeight="1">
      <c r="A13" s="10" t="s">
        <v>82</v>
      </c>
      <c r="B13" s="11"/>
      <c r="C13" s="11"/>
      <c r="D13" s="11"/>
      <c r="E13" s="11"/>
      <c r="F13" s="11"/>
      <c r="G13" s="11"/>
      <c r="H13" s="285">
        <f>'PAPER TOKEN'!K20</f>
        <v>238745</v>
      </c>
      <c r="I13" s="285"/>
      <c r="J13" s="286"/>
    </row>
    <row r="14" spans="1:10" ht="15.75" customHeight="1">
      <c r="A14" s="10"/>
      <c r="B14" s="11"/>
      <c r="C14" s="11"/>
      <c r="D14" s="11"/>
      <c r="E14" s="11"/>
      <c r="F14" s="11"/>
      <c r="G14" s="11"/>
      <c r="H14" s="11"/>
      <c r="I14" s="11"/>
      <c r="J14" s="12"/>
    </row>
    <row r="15" spans="1:11" ht="15.75" customHeight="1">
      <c r="A15" s="10" t="s">
        <v>83</v>
      </c>
      <c r="B15" s="11"/>
      <c r="C15" s="172" t="str">
        <f>'WORK SHEET'!D35</f>
        <v>ONE LAKH EIGHTY FOUR THOUSAND THREE HUNDRED AND SEVENTY SIX ONLY</v>
      </c>
      <c r="D15" s="13"/>
      <c r="E15" s="13"/>
      <c r="F15" s="13"/>
      <c r="G15" s="13"/>
      <c r="H15" s="13"/>
      <c r="I15" s="13"/>
      <c r="J15" s="14"/>
      <c r="K15" s="15"/>
    </row>
    <row r="16" spans="1:10" ht="15.75" customHeight="1">
      <c r="A16" s="10"/>
      <c r="B16" s="11"/>
      <c r="C16" s="11"/>
      <c r="D16" s="11"/>
      <c r="E16" s="11"/>
      <c r="F16" s="11"/>
      <c r="G16" s="11"/>
      <c r="H16" s="11"/>
      <c r="I16" s="11"/>
      <c r="J16" s="12"/>
    </row>
    <row r="17" spans="1:11" ht="15.75" customHeight="1">
      <c r="A17" s="10" t="s">
        <v>84</v>
      </c>
      <c r="B17" s="11"/>
      <c r="C17" s="11"/>
      <c r="D17" s="11"/>
      <c r="E17" s="11"/>
      <c r="F17" s="11"/>
      <c r="G17" s="11"/>
      <c r="H17" s="11"/>
      <c r="I17" s="11"/>
      <c r="J17" s="12"/>
      <c r="K17" s="16"/>
    </row>
    <row r="18" spans="1:11" ht="15.75" customHeight="1">
      <c r="A18" s="10"/>
      <c r="B18" s="11"/>
      <c r="C18" s="11"/>
      <c r="D18" s="11"/>
      <c r="E18" s="11"/>
      <c r="F18" s="11"/>
      <c r="G18" s="11"/>
      <c r="H18" s="11"/>
      <c r="I18" s="11"/>
      <c r="J18" s="12"/>
      <c r="K18" s="16"/>
    </row>
    <row r="19" spans="1:10" ht="15.75" customHeight="1">
      <c r="A19" s="10" t="s">
        <v>225</v>
      </c>
      <c r="B19" s="17"/>
      <c r="C19" s="17"/>
      <c r="D19" s="17"/>
      <c r="E19" s="17"/>
      <c r="F19" s="11" t="s">
        <v>226</v>
      </c>
      <c r="G19" s="11"/>
      <c r="H19" s="17"/>
      <c r="I19" s="17"/>
      <c r="J19" s="12"/>
    </row>
    <row r="20" spans="1:10" ht="15.75" customHeight="1">
      <c r="A20" s="10"/>
      <c r="B20" s="11"/>
      <c r="C20" s="11"/>
      <c r="D20" s="11"/>
      <c r="E20" s="11"/>
      <c r="F20" s="11"/>
      <c r="G20" s="11"/>
      <c r="H20" s="11"/>
      <c r="I20" s="11"/>
      <c r="J20" s="12"/>
    </row>
    <row r="21" spans="1:10" ht="15.75" customHeight="1">
      <c r="A21" s="10" t="s">
        <v>85</v>
      </c>
      <c r="B21" s="11"/>
      <c r="C21" s="11"/>
      <c r="D21" s="11"/>
      <c r="E21" s="11"/>
      <c r="F21" s="11"/>
      <c r="G21" s="11"/>
      <c r="H21" s="11"/>
      <c r="I21" s="11"/>
      <c r="J21" s="12"/>
    </row>
    <row r="22" spans="1:10" ht="15.75" customHeight="1">
      <c r="A22" s="10"/>
      <c r="B22" s="11"/>
      <c r="C22" s="11"/>
      <c r="D22" s="11"/>
      <c r="E22" s="11"/>
      <c r="F22" s="11"/>
      <c r="G22" s="11"/>
      <c r="H22" s="11"/>
      <c r="I22" s="11"/>
      <c r="J22" s="12"/>
    </row>
    <row r="23" spans="1:10" ht="15.75" customHeight="1">
      <c r="A23" s="10" t="s">
        <v>86</v>
      </c>
      <c r="B23" s="11"/>
      <c r="C23" s="11"/>
      <c r="D23" s="11"/>
      <c r="E23" s="11"/>
      <c r="F23" s="11" t="s">
        <v>87</v>
      </c>
      <c r="G23" s="11"/>
      <c r="H23" s="11"/>
      <c r="I23" s="11"/>
      <c r="J23" s="12"/>
    </row>
    <row r="24" spans="1:10" ht="15.75" customHeight="1">
      <c r="A24" s="10"/>
      <c r="B24" s="11"/>
      <c r="C24" s="11"/>
      <c r="D24" s="11"/>
      <c r="E24" s="11"/>
      <c r="F24" s="11"/>
      <c r="G24" s="11"/>
      <c r="H24" s="11"/>
      <c r="I24" s="11"/>
      <c r="J24" s="12"/>
    </row>
    <row r="25" spans="1:10" ht="15.75" customHeight="1">
      <c r="A25" s="10" t="s">
        <v>88</v>
      </c>
      <c r="B25" s="11"/>
      <c r="C25" s="11"/>
      <c r="D25" s="11"/>
      <c r="E25" s="11"/>
      <c r="F25" s="11" t="s">
        <v>89</v>
      </c>
      <c r="G25" s="11"/>
      <c r="H25" s="11"/>
      <c r="I25" s="11"/>
      <c r="J25" s="12"/>
    </row>
    <row r="26" spans="1:10" ht="15.75" customHeight="1">
      <c r="A26" s="10"/>
      <c r="B26" s="11"/>
      <c r="C26" s="11"/>
      <c r="D26" s="11"/>
      <c r="E26" s="11"/>
      <c r="F26" s="11"/>
      <c r="G26" s="11"/>
      <c r="H26" s="11"/>
      <c r="I26" s="11"/>
      <c r="J26" s="12"/>
    </row>
    <row r="27" spans="1:10" ht="15.75" customHeight="1">
      <c r="A27" s="10"/>
      <c r="B27" s="11" t="s">
        <v>90</v>
      </c>
      <c r="C27" s="11"/>
      <c r="D27" s="11"/>
      <c r="E27" s="11"/>
      <c r="F27" s="11"/>
      <c r="G27" s="11"/>
      <c r="H27" s="11"/>
      <c r="I27" s="11"/>
      <c r="J27" s="12"/>
    </row>
    <row r="28" spans="1:10" ht="15.75" customHeight="1">
      <c r="A28" s="10"/>
      <c r="B28" s="11"/>
      <c r="C28" s="11"/>
      <c r="D28" s="11"/>
      <c r="E28" s="11"/>
      <c r="F28" s="11"/>
      <c r="G28" s="11"/>
      <c r="H28" s="11"/>
      <c r="I28" s="11"/>
      <c r="J28" s="12"/>
    </row>
    <row r="29" spans="1:10" ht="15.75" customHeight="1">
      <c r="A29" s="10"/>
      <c r="B29" s="11"/>
      <c r="C29" s="11"/>
      <c r="D29" s="11"/>
      <c r="E29" s="11"/>
      <c r="F29" s="11"/>
      <c r="G29" s="11"/>
      <c r="H29" s="11"/>
      <c r="I29" s="11"/>
      <c r="J29" s="12"/>
    </row>
    <row r="30" spans="1:10" ht="15.75" customHeight="1">
      <c r="A30" s="10"/>
      <c r="B30" s="11"/>
      <c r="C30" s="11"/>
      <c r="D30" s="11"/>
      <c r="E30" s="11"/>
      <c r="F30" s="11"/>
      <c r="G30" s="11"/>
      <c r="H30" s="11"/>
      <c r="I30" s="11"/>
      <c r="J30" s="12"/>
    </row>
    <row r="31" spans="1:10" ht="15.75" customHeight="1">
      <c r="A31" s="10" t="s">
        <v>91</v>
      </c>
      <c r="B31" s="11"/>
      <c r="C31" s="11"/>
      <c r="D31" s="11"/>
      <c r="E31" s="11"/>
      <c r="F31" s="11" t="s">
        <v>92</v>
      </c>
      <c r="G31" s="11"/>
      <c r="H31" s="11"/>
      <c r="I31" s="11"/>
      <c r="J31" s="12"/>
    </row>
    <row r="32" spans="1:10" ht="15.75" customHeight="1">
      <c r="A32" s="10"/>
      <c r="B32" s="11"/>
      <c r="C32" s="11"/>
      <c r="D32" s="11"/>
      <c r="E32" s="11"/>
      <c r="F32" s="11" t="s">
        <v>93</v>
      </c>
      <c r="G32" s="11"/>
      <c r="H32" s="11"/>
      <c r="I32" s="11"/>
      <c r="J32" s="12"/>
    </row>
    <row r="33" spans="1:10" ht="15.75" customHeight="1" thickBot="1">
      <c r="A33" s="18"/>
      <c r="B33" s="19"/>
      <c r="C33" s="19"/>
      <c r="D33" s="19"/>
      <c r="E33" s="19"/>
      <c r="F33" s="19"/>
      <c r="G33" s="19"/>
      <c r="H33" s="19"/>
      <c r="I33" s="19"/>
      <c r="J33" s="20"/>
    </row>
    <row r="34" ht="12.75" customHeight="1" thickTop="1"/>
  </sheetData>
  <sheetProtection/>
  <mergeCells count="8">
    <mergeCell ref="A3:J3"/>
    <mergeCell ref="A1:J1"/>
    <mergeCell ref="C4:D4"/>
    <mergeCell ref="H13:J13"/>
    <mergeCell ref="A2:J2"/>
    <mergeCell ref="G4:J4"/>
    <mergeCell ref="C6:E6"/>
    <mergeCell ref="A6:B6"/>
  </mergeCells>
  <printOptions horizontalCentered="1"/>
  <pageMargins left="0.75" right="0.75" top="1.38" bottom="1" header="0.5" footer="0.5"/>
  <pageSetup horizontalDpi="600" verticalDpi="600" orientation="portrait" paperSize="9"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Q40"/>
  <sheetViews>
    <sheetView zoomScalePageLayoutView="0" workbookViewId="0" topLeftCell="A1">
      <selection activeCell="T14" sqref="T14"/>
    </sheetView>
  </sheetViews>
  <sheetFormatPr defaultColWidth="9.140625" defaultRowHeight="12.75" customHeight="1"/>
  <cols>
    <col min="1" max="1" width="11.00390625" style="7" customWidth="1"/>
    <col min="2" max="2" width="9.57421875" style="7" customWidth="1"/>
    <col min="3" max="3" width="5.57421875" style="7" customWidth="1"/>
    <col min="4" max="4" width="5.140625" style="7" customWidth="1"/>
    <col min="5" max="5" width="4.00390625" style="7" customWidth="1"/>
    <col min="6" max="6" width="4.57421875" style="7" customWidth="1"/>
    <col min="7" max="7" width="4.421875" style="7" customWidth="1"/>
    <col min="8" max="8" width="5.8515625" style="7" customWidth="1"/>
    <col min="9" max="9" width="5.421875" style="7" customWidth="1"/>
    <col min="10" max="11" width="6.421875" style="7" customWidth="1"/>
    <col min="12" max="12" width="4.7109375" style="7" customWidth="1"/>
    <col min="13" max="13" width="4.28125" style="7" customWidth="1"/>
    <col min="14" max="15" width="5.140625" style="7" customWidth="1"/>
    <col min="16" max="16" width="4.421875" style="7" customWidth="1"/>
    <col min="17" max="17" width="7.00390625" style="7" customWidth="1"/>
    <col min="18" max="16384" width="9.140625" style="7" customWidth="1"/>
  </cols>
  <sheetData>
    <row r="1" spans="1:17" ht="34.5" customHeight="1" thickTop="1">
      <c r="A1" s="304" t="s">
        <v>94</v>
      </c>
      <c r="B1" s="305"/>
      <c r="C1" s="305"/>
      <c r="D1" s="305"/>
      <c r="E1" s="305"/>
      <c r="F1" s="305"/>
      <c r="G1" s="305"/>
      <c r="H1" s="305"/>
      <c r="I1" s="305"/>
      <c r="J1" s="305"/>
      <c r="K1" s="305"/>
      <c r="L1" s="305"/>
      <c r="M1" s="305"/>
      <c r="N1" s="305"/>
      <c r="O1" s="305"/>
      <c r="P1" s="305"/>
      <c r="Q1" s="306"/>
    </row>
    <row r="2" spans="1:17" ht="27.75" customHeight="1">
      <c r="A2" s="307" t="s">
        <v>95</v>
      </c>
      <c r="B2" s="308"/>
      <c r="C2" s="308"/>
      <c r="D2" s="308"/>
      <c r="E2" s="308"/>
      <c r="F2" s="308"/>
      <c r="G2" s="308"/>
      <c r="H2" s="308"/>
      <c r="I2" s="308"/>
      <c r="J2" s="308"/>
      <c r="K2" s="308"/>
      <c r="L2" s="308"/>
      <c r="M2" s="308"/>
      <c r="N2" s="308"/>
      <c r="O2" s="308"/>
      <c r="P2" s="308"/>
      <c r="Q2" s="309"/>
    </row>
    <row r="3" spans="1:17" ht="19.5" customHeight="1">
      <c r="A3" s="10" t="s">
        <v>96</v>
      </c>
      <c r="B3" s="314" t="str">
        <f>'FORM 101'!G4</f>
        <v>0701</v>
      </c>
      <c r="C3" s="315"/>
      <c r="D3" s="315"/>
      <c r="E3" s="316"/>
      <c r="F3" s="11"/>
      <c r="G3" s="11"/>
      <c r="H3" s="11"/>
      <c r="I3" s="11"/>
      <c r="J3" s="11"/>
      <c r="K3" s="11"/>
      <c r="L3" s="11"/>
      <c r="M3" s="310" t="s">
        <v>97</v>
      </c>
      <c r="N3" s="311"/>
      <c r="O3" s="311"/>
      <c r="P3" s="311"/>
      <c r="Q3" s="312"/>
    </row>
    <row r="4" spans="1:17" ht="19.5" customHeight="1">
      <c r="A4" s="10" t="s">
        <v>98</v>
      </c>
      <c r="B4" s="21" t="str">
        <f>'WORK SHEET'!D30</f>
        <v>S.TO., ONGOLE</v>
      </c>
      <c r="C4" s="22"/>
      <c r="D4" s="22"/>
      <c r="E4" s="22"/>
      <c r="F4" s="22"/>
      <c r="G4" s="22"/>
      <c r="H4" s="11"/>
      <c r="I4" s="11"/>
      <c r="J4" s="11"/>
      <c r="K4" s="11"/>
      <c r="L4" s="11"/>
      <c r="M4" s="313" t="s">
        <v>99</v>
      </c>
      <c r="N4" s="246"/>
      <c r="O4" s="246"/>
      <c r="P4" s="246"/>
      <c r="Q4" s="12"/>
    </row>
    <row r="5" spans="1:17" ht="21" customHeight="1">
      <c r="A5" s="10" t="s">
        <v>100</v>
      </c>
      <c r="B5" s="283" t="str">
        <f>'FORM 101'!C4</f>
        <v>0701-0308063</v>
      </c>
      <c r="C5" s="296"/>
      <c r="D5" s="296"/>
      <c r="E5" s="296"/>
      <c r="F5" s="284"/>
      <c r="G5" s="11"/>
      <c r="H5" s="11"/>
      <c r="I5" s="11"/>
      <c r="J5" s="11"/>
      <c r="K5" s="11"/>
      <c r="L5" s="11"/>
      <c r="M5" s="23" t="s">
        <v>101</v>
      </c>
      <c r="N5" s="24"/>
      <c r="O5" s="297"/>
      <c r="P5" s="298"/>
      <c r="Q5" s="299"/>
    </row>
    <row r="6" spans="1:17" ht="12.75" customHeight="1">
      <c r="A6" s="10"/>
      <c r="B6" s="11"/>
      <c r="C6" s="11"/>
      <c r="D6" s="11"/>
      <c r="E6" s="11"/>
      <c r="F6" s="11"/>
      <c r="G6" s="11"/>
      <c r="H6" s="11"/>
      <c r="I6" s="11"/>
      <c r="J6" s="11"/>
      <c r="K6" s="11"/>
      <c r="L6" s="11"/>
      <c r="M6" s="11"/>
      <c r="N6" s="11"/>
      <c r="O6" s="11"/>
      <c r="P6" s="11"/>
      <c r="Q6" s="12"/>
    </row>
    <row r="7" spans="1:17" ht="24.75" customHeight="1">
      <c r="A7" s="10" t="s">
        <v>102</v>
      </c>
      <c r="B7" s="11"/>
      <c r="C7" s="317" t="str">
        <f>'FORM 101'!C6:E6</f>
        <v>MANDAL EDUCATIONAL OFFICER,M.P. , S.N. PADU</v>
      </c>
      <c r="D7" s="317"/>
      <c r="E7" s="317"/>
      <c r="F7" s="317"/>
      <c r="G7" s="317"/>
      <c r="H7" s="317"/>
      <c r="I7" s="11"/>
      <c r="J7" s="11" t="s">
        <v>103</v>
      </c>
      <c r="K7" s="11"/>
      <c r="L7" s="11"/>
      <c r="M7" s="17" t="str">
        <f>'FORM 101'!G6</f>
        <v>M.P. , S.N. PADU</v>
      </c>
      <c r="N7" s="17"/>
      <c r="O7" s="17"/>
      <c r="P7" s="17"/>
      <c r="Q7" s="25"/>
    </row>
    <row r="8" spans="1:17" ht="12.75" customHeight="1">
      <c r="A8" s="10"/>
      <c r="B8" s="11"/>
      <c r="C8" s="11"/>
      <c r="D8" s="11"/>
      <c r="E8" s="11"/>
      <c r="F8" s="11"/>
      <c r="G8" s="11"/>
      <c r="H8" s="11"/>
      <c r="I8" s="11"/>
      <c r="J8" s="11"/>
      <c r="K8" s="11"/>
      <c r="L8" s="11"/>
      <c r="M8" s="11"/>
      <c r="N8" s="11"/>
      <c r="O8" s="11"/>
      <c r="P8" s="11"/>
      <c r="Q8" s="12"/>
    </row>
    <row r="9" spans="1:17" ht="12.75" customHeight="1">
      <c r="A9" s="10" t="s">
        <v>104</v>
      </c>
      <c r="B9" s="11"/>
      <c r="C9" s="300" t="str">
        <f>'APTC FORM-47'!F14</f>
        <v>0890</v>
      </c>
      <c r="D9" s="298"/>
      <c r="E9" s="301"/>
      <c r="F9" s="11"/>
      <c r="G9" s="11"/>
      <c r="H9" s="11"/>
      <c r="I9" s="11"/>
      <c r="J9" s="11" t="s">
        <v>106</v>
      </c>
      <c r="K9" s="17" t="str">
        <f>'WORK SHEET'!D32</f>
        <v>S.B.I, ONGOLE</v>
      </c>
      <c r="L9" s="17"/>
      <c r="M9" s="17"/>
      <c r="N9" s="17"/>
      <c r="O9" s="17"/>
      <c r="P9" s="17"/>
      <c r="Q9" s="25"/>
    </row>
    <row r="10" spans="1:17" ht="12.75" customHeight="1">
      <c r="A10" s="10"/>
      <c r="B10" s="11"/>
      <c r="C10" s="11"/>
      <c r="D10" s="11"/>
      <c r="E10" s="11"/>
      <c r="F10" s="11"/>
      <c r="G10" s="11"/>
      <c r="H10" s="11"/>
      <c r="I10" s="11"/>
      <c r="J10" s="11"/>
      <c r="K10" s="11"/>
      <c r="L10" s="11"/>
      <c r="M10" s="11"/>
      <c r="N10" s="11"/>
      <c r="O10" s="11"/>
      <c r="P10" s="11"/>
      <c r="Q10" s="12"/>
    </row>
    <row r="11" spans="1:17" ht="12.75" customHeight="1">
      <c r="A11" s="10" t="s">
        <v>107</v>
      </c>
      <c r="B11" s="11"/>
      <c r="C11" s="26">
        <f>'APTC FORM-47'!H23</f>
        <v>2</v>
      </c>
      <c r="D11" s="26">
        <f>'APTC FORM-47'!I23</f>
        <v>2</v>
      </c>
      <c r="E11" s="26">
        <f>'APTC FORM-47'!J23</f>
        <v>0</v>
      </c>
      <c r="F11" s="26">
        <f>'APTC FORM-47'!K23</f>
        <v>2</v>
      </c>
      <c r="G11" s="11"/>
      <c r="H11" s="26">
        <f>'APTC FORM-47'!J25</f>
        <v>0</v>
      </c>
      <c r="I11" s="26">
        <f>'APTC FORM-47'!K25</f>
        <v>2</v>
      </c>
      <c r="J11" s="27"/>
      <c r="K11" s="26">
        <f>'APTC FORM-47'!I27</f>
        <v>1</v>
      </c>
      <c r="L11" s="26">
        <f>'APTC FORM-47'!J27</f>
        <v>9</v>
      </c>
      <c r="M11" s="26">
        <f>'APTC FORM-47'!K27</f>
        <v>1</v>
      </c>
      <c r="N11" s="27"/>
      <c r="O11" s="26" t="str">
        <f>'APTC FORM-47'!J29</f>
        <v>X</v>
      </c>
      <c r="P11" s="26" t="str">
        <f>'APTC FORM-47'!K29</f>
        <v>X</v>
      </c>
      <c r="Q11" s="12"/>
    </row>
    <row r="12" spans="1:17" ht="12.75" customHeight="1">
      <c r="A12" s="10"/>
      <c r="B12" s="11"/>
      <c r="C12" s="302" t="s">
        <v>108</v>
      </c>
      <c r="D12" s="302"/>
      <c r="E12" s="302"/>
      <c r="F12" s="302"/>
      <c r="G12" s="11"/>
      <c r="H12" s="302" t="s">
        <v>109</v>
      </c>
      <c r="I12" s="302"/>
      <c r="J12" s="11"/>
      <c r="K12" s="302" t="s">
        <v>110</v>
      </c>
      <c r="L12" s="302"/>
      <c r="M12" s="302"/>
      <c r="N12" s="11"/>
      <c r="O12" s="302" t="s">
        <v>111</v>
      </c>
      <c r="P12" s="302"/>
      <c r="Q12" s="12"/>
    </row>
    <row r="13" spans="1:17" ht="12.75" customHeight="1">
      <c r="A13" s="10"/>
      <c r="B13" s="11"/>
      <c r="C13" s="11"/>
      <c r="D13" s="11"/>
      <c r="E13" s="11"/>
      <c r="F13" s="11"/>
      <c r="G13" s="11"/>
      <c r="H13" s="11"/>
      <c r="I13" s="11"/>
      <c r="J13" s="11"/>
      <c r="K13" s="11"/>
      <c r="L13" s="11"/>
      <c r="M13" s="11"/>
      <c r="N13" s="11"/>
      <c r="O13" s="11"/>
      <c r="P13" s="11"/>
      <c r="Q13" s="12"/>
    </row>
    <row r="14" spans="1:17" ht="12.75" customHeight="1">
      <c r="A14" s="10"/>
      <c r="B14" s="11"/>
      <c r="C14" s="26">
        <f>'APTC FORM-47'!J31</f>
        <v>0</v>
      </c>
      <c r="D14" s="26">
        <f>'APTC FORM-47'!K31</f>
        <v>4</v>
      </c>
      <c r="E14" s="11"/>
      <c r="F14" s="11"/>
      <c r="G14" s="11"/>
      <c r="H14" s="26">
        <f>'APTC FORM-47'!I33</f>
        <v>0</v>
      </c>
      <c r="I14" s="26">
        <f>'APTC FORM-47'!J33</f>
        <v>1</v>
      </c>
      <c r="J14" s="26">
        <f>'APTC FORM-47'!K33</f>
        <v>0</v>
      </c>
      <c r="K14" s="11"/>
      <c r="L14" s="26" t="s">
        <v>26</v>
      </c>
      <c r="M14" s="26" t="s">
        <v>26</v>
      </c>
      <c r="N14" s="26" t="s">
        <v>26</v>
      </c>
      <c r="O14" s="11"/>
      <c r="P14" s="11"/>
      <c r="Q14" s="12"/>
    </row>
    <row r="15" spans="1:17" ht="12.75" customHeight="1">
      <c r="A15" s="10"/>
      <c r="B15" s="11"/>
      <c r="C15" s="303" t="s">
        <v>112</v>
      </c>
      <c r="D15" s="303"/>
      <c r="E15" s="11"/>
      <c r="F15" s="11"/>
      <c r="G15" s="11"/>
      <c r="H15" s="302" t="s">
        <v>113</v>
      </c>
      <c r="I15" s="302"/>
      <c r="J15" s="302"/>
      <c r="K15" s="11"/>
      <c r="L15" s="302" t="s">
        <v>114</v>
      </c>
      <c r="M15" s="302"/>
      <c r="N15" s="302"/>
      <c r="O15" s="11"/>
      <c r="P15" s="11"/>
      <c r="Q15" s="12"/>
    </row>
    <row r="16" spans="1:17" ht="12.75" customHeight="1">
      <c r="A16" s="10"/>
      <c r="B16" s="11"/>
      <c r="C16" s="11"/>
      <c r="D16" s="11"/>
      <c r="E16" s="11"/>
      <c r="F16" s="11"/>
      <c r="G16" s="11"/>
      <c r="H16" s="11"/>
      <c r="I16" s="11"/>
      <c r="J16" s="11"/>
      <c r="K16" s="11"/>
      <c r="L16" s="11"/>
      <c r="M16" s="11"/>
      <c r="N16" s="11"/>
      <c r="O16" s="11"/>
      <c r="P16" s="11"/>
      <c r="Q16" s="12"/>
    </row>
    <row r="17" spans="1:17" ht="12.75" customHeight="1">
      <c r="A17" s="10" t="s">
        <v>115</v>
      </c>
      <c r="B17" s="11"/>
      <c r="C17" s="295" t="s">
        <v>6</v>
      </c>
      <c r="D17" s="11" t="s">
        <v>116</v>
      </c>
      <c r="E17" s="11"/>
      <c r="F17" s="11"/>
      <c r="G17" s="295" t="s">
        <v>35</v>
      </c>
      <c r="H17" s="11"/>
      <c r="I17" s="11" t="s">
        <v>117</v>
      </c>
      <c r="J17" s="11"/>
      <c r="K17" s="11"/>
      <c r="L17" s="11"/>
      <c r="M17" s="295">
        <v>2</v>
      </c>
      <c r="N17" s="295">
        <v>2</v>
      </c>
      <c r="O17" s="295">
        <v>0</v>
      </c>
      <c r="P17" s="295">
        <v>2</v>
      </c>
      <c r="Q17" s="12"/>
    </row>
    <row r="18" spans="1:17" ht="12.75" customHeight="1">
      <c r="A18" s="10" t="s">
        <v>118</v>
      </c>
      <c r="B18" s="11"/>
      <c r="C18" s="295"/>
      <c r="D18" s="11" t="s">
        <v>119</v>
      </c>
      <c r="E18" s="11"/>
      <c r="F18" s="11"/>
      <c r="G18" s="295"/>
      <c r="H18" s="11"/>
      <c r="I18" s="11" t="s">
        <v>39</v>
      </c>
      <c r="J18" s="11"/>
      <c r="K18" s="11"/>
      <c r="L18" s="11"/>
      <c r="M18" s="295"/>
      <c r="N18" s="295"/>
      <c r="O18" s="295"/>
      <c r="P18" s="295"/>
      <c r="Q18" s="12"/>
    </row>
    <row r="19" spans="1:17" ht="12.75" customHeight="1">
      <c r="A19" s="10"/>
      <c r="B19" s="11"/>
      <c r="C19" s="11"/>
      <c r="D19" s="11"/>
      <c r="E19" s="11"/>
      <c r="F19" s="11"/>
      <c r="G19" s="11"/>
      <c r="H19" s="11"/>
      <c r="I19" s="11"/>
      <c r="J19" s="11"/>
      <c r="K19" s="11"/>
      <c r="L19" s="11"/>
      <c r="M19" s="11"/>
      <c r="N19" s="11"/>
      <c r="O19" s="11"/>
      <c r="P19" s="11"/>
      <c r="Q19" s="12"/>
    </row>
    <row r="20" spans="1:17" ht="12.75" customHeight="1">
      <c r="A20" s="10" t="s">
        <v>120</v>
      </c>
      <c r="B20" s="28">
        <f>'APTC FORM-47'!H45</f>
        <v>238745</v>
      </c>
      <c r="C20" s="29" t="s">
        <v>121</v>
      </c>
      <c r="D20" s="29"/>
      <c r="E20" s="11"/>
      <c r="F20" s="293">
        <v>0</v>
      </c>
      <c r="G20" s="293"/>
      <c r="H20" s="293"/>
      <c r="I20" s="17"/>
      <c r="J20" s="11" t="s">
        <v>122</v>
      </c>
      <c r="K20" s="294">
        <f>B20-F20</f>
        <v>238745</v>
      </c>
      <c r="L20" s="294"/>
      <c r="M20" s="294"/>
      <c r="N20" s="294"/>
      <c r="O20" s="28"/>
      <c r="P20" s="17"/>
      <c r="Q20" s="12"/>
    </row>
    <row r="21" spans="1:17" ht="12.75" customHeight="1">
      <c r="A21" s="10"/>
      <c r="B21" s="11"/>
      <c r="C21" s="11"/>
      <c r="D21" s="11"/>
      <c r="E21" s="11"/>
      <c r="F21" s="11"/>
      <c r="G21" s="11"/>
      <c r="H21" s="11"/>
      <c r="I21" s="11"/>
      <c r="J21" s="11"/>
      <c r="K21" s="11"/>
      <c r="L21" s="11"/>
      <c r="M21" s="11"/>
      <c r="N21" s="11"/>
      <c r="O21" s="11"/>
      <c r="P21" s="11"/>
      <c r="Q21" s="12"/>
    </row>
    <row r="22" spans="1:17" ht="12.75" customHeight="1">
      <c r="A22" s="30" t="s">
        <v>123</v>
      </c>
      <c r="B22" s="173" t="str">
        <f>'FORM 101'!C15</f>
        <v>ONE LAKH EIGHTY FOUR THOUSAND THREE HUNDRED AND SEVENTY SIX ONLY</v>
      </c>
      <c r="C22" s="17"/>
      <c r="D22" s="17"/>
      <c r="E22" s="17"/>
      <c r="F22" s="17"/>
      <c r="G22" s="17"/>
      <c r="H22" s="17"/>
      <c r="I22" s="17"/>
      <c r="J22" s="17"/>
      <c r="K22" s="17"/>
      <c r="L22" s="17"/>
      <c r="M22" s="17"/>
      <c r="N22" s="17"/>
      <c r="O22" s="17"/>
      <c r="P22" s="17"/>
      <c r="Q22" s="12"/>
    </row>
    <row r="23" spans="1:17" ht="22.5" customHeight="1">
      <c r="A23" s="10"/>
      <c r="B23" s="11"/>
      <c r="C23" s="11"/>
      <c r="D23" s="11"/>
      <c r="E23" s="11"/>
      <c r="F23" s="11"/>
      <c r="G23" s="11"/>
      <c r="H23" s="11"/>
      <c r="I23" s="11"/>
      <c r="J23" s="11"/>
      <c r="K23" s="11"/>
      <c r="L23" s="11"/>
      <c r="M23" s="11"/>
      <c r="N23" s="11"/>
      <c r="O23" s="11"/>
      <c r="P23" s="11"/>
      <c r="Q23" s="12"/>
    </row>
    <row r="24" spans="1:17" ht="24" customHeight="1">
      <c r="A24" s="10" t="s">
        <v>124</v>
      </c>
      <c r="B24" s="11"/>
      <c r="C24" s="11"/>
      <c r="D24" s="11"/>
      <c r="E24" s="11"/>
      <c r="F24" s="11"/>
      <c r="G24" s="11"/>
      <c r="H24" s="11"/>
      <c r="I24" s="11"/>
      <c r="J24" s="11"/>
      <c r="K24" s="11"/>
      <c r="L24" s="11"/>
      <c r="M24" s="11"/>
      <c r="N24" s="11"/>
      <c r="O24" s="11"/>
      <c r="P24" s="11"/>
      <c r="Q24" s="12"/>
    </row>
    <row r="25" spans="1:17" ht="12.75" customHeight="1">
      <c r="A25" s="10"/>
      <c r="B25" s="11"/>
      <c r="C25" s="11"/>
      <c r="D25" s="11"/>
      <c r="E25" s="11"/>
      <c r="F25" s="11"/>
      <c r="G25" s="11"/>
      <c r="H25" s="11"/>
      <c r="I25" s="11"/>
      <c r="J25" s="11"/>
      <c r="K25" s="11"/>
      <c r="L25" s="11"/>
      <c r="M25" s="11"/>
      <c r="N25" s="11"/>
      <c r="O25" s="11"/>
      <c r="P25" s="11"/>
      <c r="Q25" s="12"/>
    </row>
    <row r="26" spans="1:17" ht="12.75" customHeight="1">
      <c r="A26" s="10" t="s">
        <v>227</v>
      </c>
      <c r="B26" s="11"/>
      <c r="C26" s="11"/>
      <c r="D26" s="11"/>
      <c r="E26" s="11"/>
      <c r="F26" s="11"/>
      <c r="G26" s="11"/>
      <c r="H26" s="11"/>
      <c r="I26" s="11"/>
      <c r="J26" s="11"/>
      <c r="K26" s="11"/>
      <c r="L26" s="11"/>
      <c r="M26" s="11"/>
      <c r="N26" s="11"/>
      <c r="O26" s="11"/>
      <c r="P26" s="11"/>
      <c r="Q26" s="12"/>
    </row>
    <row r="27" spans="1:17" ht="12.75" customHeight="1">
      <c r="A27" s="10"/>
      <c r="B27" s="11"/>
      <c r="C27" s="11"/>
      <c r="D27" s="11"/>
      <c r="E27" s="11"/>
      <c r="F27" s="11"/>
      <c r="G27" s="11"/>
      <c r="H27" s="11"/>
      <c r="I27" s="11"/>
      <c r="J27" s="11"/>
      <c r="K27" s="11"/>
      <c r="L27" s="11"/>
      <c r="M27" s="11"/>
      <c r="N27" s="11"/>
      <c r="O27" s="11"/>
      <c r="P27" s="11"/>
      <c r="Q27" s="12"/>
    </row>
    <row r="28" spans="1:17" ht="12.75" customHeight="1">
      <c r="A28" s="10" t="s">
        <v>125</v>
      </c>
      <c r="B28" s="11"/>
      <c r="C28" s="11"/>
      <c r="D28" s="11"/>
      <c r="E28" s="11"/>
      <c r="F28" s="11"/>
      <c r="G28" s="11"/>
      <c r="H28" s="11"/>
      <c r="I28" s="11"/>
      <c r="J28" s="11"/>
      <c r="K28" s="11"/>
      <c r="L28" s="11"/>
      <c r="M28" s="11"/>
      <c r="N28" s="11"/>
      <c r="O28" s="11"/>
      <c r="P28" s="11"/>
      <c r="Q28" s="12"/>
    </row>
    <row r="29" spans="1:17" ht="12.75" customHeight="1">
      <c r="A29" s="10" t="s">
        <v>126</v>
      </c>
      <c r="B29" s="11"/>
      <c r="C29" s="11"/>
      <c r="D29" s="11"/>
      <c r="E29" s="11"/>
      <c r="F29" s="11"/>
      <c r="G29" s="11"/>
      <c r="H29" s="11"/>
      <c r="I29" s="11"/>
      <c r="J29" s="11"/>
      <c r="K29" s="11"/>
      <c r="L29" s="11"/>
      <c r="M29" s="11"/>
      <c r="N29" s="11"/>
      <c r="O29" s="11"/>
      <c r="P29" s="11"/>
      <c r="Q29" s="12"/>
    </row>
    <row r="30" spans="1:17" ht="12.75" customHeight="1">
      <c r="A30" s="10"/>
      <c r="B30" s="11"/>
      <c r="C30" s="11"/>
      <c r="E30" s="31">
        <v>2</v>
      </c>
      <c r="F30" s="11"/>
      <c r="G30" s="11"/>
      <c r="H30" s="11"/>
      <c r="I30" s="11"/>
      <c r="J30" s="11"/>
      <c r="K30" s="11"/>
      <c r="L30" s="11"/>
      <c r="M30" s="11"/>
      <c r="N30" s="11"/>
      <c r="O30" s="11"/>
      <c r="P30" s="11"/>
      <c r="Q30" s="12"/>
    </row>
    <row r="31" spans="1:17" ht="12.75" customHeight="1">
      <c r="A31" s="10"/>
      <c r="B31" s="11"/>
      <c r="C31" s="11"/>
      <c r="D31" s="11"/>
      <c r="E31" s="11"/>
      <c r="F31" s="11"/>
      <c r="G31" s="11"/>
      <c r="H31" s="11"/>
      <c r="I31" s="11"/>
      <c r="J31" s="11"/>
      <c r="K31" s="11"/>
      <c r="L31" s="11"/>
      <c r="M31" s="11"/>
      <c r="N31" s="11"/>
      <c r="O31" s="11"/>
      <c r="P31" s="11"/>
      <c r="Q31" s="12"/>
    </row>
    <row r="32" spans="1:17" ht="12.75" customHeight="1">
      <c r="A32" s="10"/>
      <c r="B32" s="11"/>
      <c r="C32" s="11"/>
      <c r="D32" s="11"/>
      <c r="E32" s="11"/>
      <c r="F32" s="11"/>
      <c r="G32" s="11"/>
      <c r="H32" s="11"/>
      <c r="I32" s="11"/>
      <c r="J32" s="11"/>
      <c r="K32" s="11"/>
      <c r="L32" s="11"/>
      <c r="M32" s="11"/>
      <c r="N32" s="11"/>
      <c r="O32" s="11"/>
      <c r="P32" s="11"/>
      <c r="Q32" s="12"/>
    </row>
    <row r="33" spans="1:17" ht="12.75" customHeight="1">
      <c r="A33" s="10" t="s">
        <v>127</v>
      </c>
      <c r="B33" s="11"/>
      <c r="C33" s="11"/>
      <c r="D33" s="11"/>
      <c r="E33" s="11"/>
      <c r="F33" s="11"/>
      <c r="G33" s="11" t="s">
        <v>90</v>
      </c>
      <c r="H33" s="11"/>
      <c r="I33" s="11"/>
      <c r="J33" s="11"/>
      <c r="K33" s="11" t="s">
        <v>128</v>
      </c>
      <c r="L33" s="11"/>
      <c r="M33" s="11"/>
      <c r="N33" s="11"/>
      <c r="O33" s="11"/>
      <c r="P33" s="11"/>
      <c r="Q33" s="12"/>
    </row>
    <row r="34" spans="1:17" ht="12.75" customHeight="1">
      <c r="A34" s="10"/>
      <c r="B34" s="11"/>
      <c r="C34" s="11"/>
      <c r="D34" s="11"/>
      <c r="E34" s="11"/>
      <c r="F34" s="11"/>
      <c r="G34" s="11"/>
      <c r="H34" s="11"/>
      <c r="I34" s="11"/>
      <c r="J34" s="11"/>
      <c r="K34" s="11"/>
      <c r="L34" s="11"/>
      <c r="M34" s="11"/>
      <c r="N34" s="11"/>
      <c r="O34" s="11"/>
      <c r="P34" s="11"/>
      <c r="Q34" s="12"/>
    </row>
    <row r="35" spans="1:17" ht="12.75" customHeight="1">
      <c r="A35" s="10"/>
      <c r="B35" s="11"/>
      <c r="C35" s="11"/>
      <c r="D35" s="11"/>
      <c r="E35" s="11"/>
      <c r="F35" s="11"/>
      <c r="G35" s="11"/>
      <c r="H35" s="11"/>
      <c r="I35" s="11"/>
      <c r="J35" s="11"/>
      <c r="K35" s="11"/>
      <c r="L35" s="11"/>
      <c r="M35" s="11"/>
      <c r="N35" s="11"/>
      <c r="O35" s="11"/>
      <c r="P35" s="11"/>
      <c r="Q35" s="12"/>
    </row>
    <row r="36" spans="1:17" ht="12.75" customHeight="1">
      <c r="A36" s="10"/>
      <c r="B36" s="11"/>
      <c r="C36" s="11"/>
      <c r="D36" s="11"/>
      <c r="E36" s="11"/>
      <c r="F36" s="11"/>
      <c r="G36" s="11"/>
      <c r="H36" s="11"/>
      <c r="I36" s="11"/>
      <c r="J36" s="11"/>
      <c r="K36" s="11"/>
      <c r="L36" s="11"/>
      <c r="M36" s="11"/>
      <c r="N36" s="11"/>
      <c r="O36" s="11"/>
      <c r="P36" s="11"/>
      <c r="Q36" s="12"/>
    </row>
    <row r="37" spans="1:17" ht="12.75" customHeight="1">
      <c r="A37" s="10"/>
      <c r="B37" s="11"/>
      <c r="C37" s="11"/>
      <c r="D37" s="11"/>
      <c r="E37" s="11"/>
      <c r="F37" s="11"/>
      <c r="G37" s="11"/>
      <c r="H37" s="11"/>
      <c r="I37" s="11"/>
      <c r="J37" s="11"/>
      <c r="K37" s="11"/>
      <c r="L37" s="11"/>
      <c r="M37" s="11"/>
      <c r="N37" s="11"/>
      <c r="O37" s="11"/>
      <c r="P37" s="11"/>
      <c r="Q37" s="12"/>
    </row>
    <row r="38" spans="1:17" ht="12.75" customHeight="1">
      <c r="A38" s="10"/>
      <c r="B38" s="11"/>
      <c r="C38" s="11"/>
      <c r="D38" s="11"/>
      <c r="E38" s="11"/>
      <c r="F38" s="11"/>
      <c r="G38" s="11"/>
      <c r="H38" s="11"/>
      <c r="I38" s="11"/>
      <c r="J38" s="11"/>
      <c r="K38" s="11"/>
      <c r="L38" s="11"/>
      <c r="M38" s="11"/>
      <c r="N38" s="11"/>
      <c r="O38" s="11"/>
      <c r="P38" s="11"/>
      <c r="Q38" s="12"/>
    </row>
    <row r="39" spans="1:17" ht="12.75" customHeight="1">
      <c r="A39" s="10"/>
      <c r="B39" s="11"/>
      <c r="C39" s="11"/>
      <c r="D39" s="11"/>
      <c r="E39" s="11"/>
      <c r="F39" s="11"/>
      <c r="G39" s="11"/>
      <c r="H39" s="11"/>
      <c r="I39" s="11"/>
      <c r="J39" s="11"/>
      <c r="K39" s="11"/>
      <c r="L39" s="11"/>
      <c r="M39" s="11"/>
      <c r="N39" s="11"/>
      <c r="O39" s="11"/>
      <c r="P39" s="11"/>
      <c r="Q39" s="12"/>
    </row>
    <row r="40" spans="1:17" ht="12.75" customHeight="1" thickBot="1">
      <c r="A40" s="32"/>
      <c r="B40" s="33"/>
      <c r="C40" s="33"/>
      <c r="D40" s="33"/>
      <c r="E40" s="33"/>
      <c r="F40" s="33"/>
      <c r="G40" s="33"/>
      <c r="H40" s="33"/>
      <c r="I40" s="33"/>
      <c r="J40" s="33"/>
      <c r="K40" s="33"/>
      <c r="L40" s="33"/>
      <c r="M40" s="33"/>
      <c r="N40" s="33"/>
      <c r="O40" s="33"/>
      <c r="P40" s="33"/>
      <c r="Q40" s="34"/>
    </row>
    <row r="41" ht="12.75" customHeight="1" thickTop="1"/>
  </sheetData>
  <sheetProtection/>
  <mergeCells count="24">
    <mergeCell ref="K12:M12"/>
    <mergeCell ref="O12:P12"/>
    <mergeCell ref="A1:Q1"/>
    <mergeCell ref="A2:Q2"/>
    <mergeCell ref="M3:Q3"/>
    <mergeCell ref="M4:P4"/>
    <mergeCell ref="B3:E3"/>
    <mergeCell ref="C7:H7"/>
    <mergeCell ref="P17:P18"/>
    <mergeCell ref="B5:F5"/>
    <mergeCell ref="O5:Q5"/>
    <mergeCell ref="C9:E9"/>
    <mergeCell ref="C12:F12"/>
    <mergeCell ref="H12:I12"/>
    <mergeCell ref="C15:D15"/>
    <mergeCell ref="H15:J15"/>
    <mergeCell ref="L15:N15"/>
    <mergeCell ref="C17:C18"/>
    <mergeCell ref="F20:H20"/>
    <mergeCell ref="K20:N20"/>
    <mergeCell ref="N17:N18"/>
    <mergeCell ref="O17:O18"/>
    <mergeCell ref="G17:G18"/>
    <mergeCell ref="M17:M18"/>
  </mergeCells>
  <printOptions/>
  <pageMargins left="0.32" right="0.27" top="0.82" bottom="0.86"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MURALI</dc:creator>
  <cp:keywords/>
  <dc:description/>
  <cp:lastModifiedBy>rathnakar</cp:lastModifiedBy>
  <cp:lastPrinted>2011-07-10T06:25:52Z</cp:lastPrinted>
  <dcterms:created xsi:type="dcterms:W3CDTF">2011-07-09T07:01:57Z</dcterms:created>
  <dcterms:modified xsi:type="dcterms:W3CDTF">2011-12-16T17:02:31Z</dcterms:modified>
  <cp:category/>
  <cp:version/>
  <cp:contentType/>
  <cp:contentStatus/>
</cp:coreProperties>
</file>