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65506" windowWidth="11100" windowHeight="9120" tabRatio="0" firstSheet="2" activeTab="2"/>
  </bookViews>
  <sheets>
    <sheet name="nagaraju" sheetId="1" state="hidden" r:id="rId1"/>
    <sheet name="Sheet1" sheetId="2" r:id="rId2"/>
    <sheet name="Sheet2" sheetId="3" r:id="rId3"/>
  </sheets>
  <externalReferences>
    <externalReference r:id="rId6"/>
  </externalReferences>
  <definedNames>
    <definedName name="A">'[1]Annexure-I1'!$BG$3</definedName>
    <definedName name="AAA">'[1]Annexure-I1'!$BK$3</definedName>
    <definedName name="AAAA">'[1]Annexure-I1'!$BM$3</definedName>
    <definedName name="ASs">#REF!</definedName>
    <definedName name="ASt">#REF!</definedName>
    <definedName name="ATs">#REF!</definedName>
    <definedName name="ATt">#REF!</definedName>
    <definedName name="AUs">#REF!</definedName>
    <definedName name="AUt">#REF!</definedName>
    <definedName name="B">'[1]Annexure-I1'!$BH$3</definedName>
    <definedName name="BA">'[1]Annexure-I1'!$BF$27</definedName>
    <definedName name="Basicpay">'[1]Annexure-I1'!$BC$5:$BC$72</definedName>
    <definedName name="BB">'[1]Annexure-I1'!$BJ$3</definedName>
    <definedName name="BBa">'[1]Annexure-I1'!$BF$22</definedName>
    <definedName name="BBB">'[1]Annexure-I1'!$BL$3</definedName>
    <definedName name="BJ">'[1]Annexure-I1'!$BP$24</definedName>
    <definedName name="BP">'[1]Annexure-I1'!$BV$24</definedName>
    <definedName name="BY">'[1]Annexure-I1'!$CE$23</definedName>
    <definedName name="CB">'[1]Annexure-I1'!$CH$23</definedName>
    <definedName name="House">'[1]Annexure-I1'!$J$5:$J$6</definedName>
    <definedName name="I">'[1]Annexure-I1'!$AX$4</definedName>
    <definedName name="ll">'[1]Annexure-I1'!$P$18</definedName>
    <definedName name="oo">'[1]Annexure-I1'!$P$22</definedName>
    <definedName name="P">'[1]Annexure-I1'!$AJ$4</definedName>
    <definedName name="Pension">'[1]Annexure-I1'!$F$5:$F$6</definedName>
    <definedName name="PR">'[1]Annexure-I1'!$BG$1</definedName>
    <definedName name="_xlnm.Print_Area" localSheetId="0">'nagaraju'!#REF!</definedName>
    <definedName name="_xlnm.Print_Area" localSheetId="2">'Sheet2'!$A$1:$J$34</definedName>
    <definedName name="S">'[1]Annexure-I1'!$BH$4</definedName>
    <definedName name="sex">'[1]Annexure-I1'!$D$5:$D$6</definedName>
    <definedName name="T">'[1]Annexure-I1'!$T$3</definedName>
    <definedName name="Vacationpost">'[1]Annexure-I1'!$H$5:$H$6</definedName>
    <definedName name="XX">'[1]Annexure-I1'!$AF$25</definedName>
    <definedName name="Y">'[1]Annexure-I1'!$AH$24</definedName>
    <definedName name="YY">'[1]Annexure-I1'!$Y$31</definedName>
    <definedName name="Z">'[1]Annexure-I1'!$AI$24</definedName>
  </definedNames>
  <calcPr fullCalcOnLoad="1"/>
</workbook>
</file>

<file path=xl/comments2.xml><?xml version="1.0" encoding="utf-8"?>
<comments xmlns="http://schemas.openxmlformats.org/spreadsheetml/2006/main">
  <authors>
    <author>Home</author>
    <author>NAGARAJU</author>
    <author>Social</author>
  </authors>
  <commentList>
    <comment ref="C4" authorId="0">
      <text>
        <r>
          <rPr>
            <sz val="8"/>
            <rFont val="Tahoma"/>
            <family val="0"/>
          </rPr>
          <t>1.</t>
        </r>
        <r>
          <rPr>
            <sz val="8"/>
            <color indexed="12"/>
            <rFont val="Tahoma"/>
            <family val="2"/>
          </rPr>
          <t>Male</t>
        </r>
        <r>
          <rPr>
            <sz val="8"/>
            <rFont val="Tahoma"/>
            <family val="0"/>
          </rPr>
          <t xml:space="preserve">
2.</t>
        </r>
        <r>
          <rPr>
            <sz val="8"/>
            <color indexed="14"/>
            <rFont val="Tahoma"/>
            <family val="2"/>
          </rPr>
          <t>Female</t>
        </r>
        <r>
          <rPr>
            <sz val="8"/>
            <rFont val="Tahoma"/>
            <family val="0"/>
          </rPr>
          <t xml:space="preserve">
</t>
        </r>
      </text>
    </comment>
    <comment ref="C10" authorId="1">
      <text>
        <r>
          <rPr>
            <b/>
            <sz val="8"/>
            <rFont val="Tahoma"/>
            <family val="2"/>
          </rPr>
          <t xml:space="preserve">don't Enter </t>
        </r>
        <r>
          <rPr>
            <b/>
            <sz val="8"/>
            <color indexed="10"/>
            <rFont val="Tahoma"/>
            <family val="2"/>
          </rPr>
          <t xml:space="preserve">percentage(%) </t>
        </r>
        <r>
          <rPr>
            <b/>
            <sz val="8"/>
            <rFont val="Tahoma"/>
            <family val="2"/>
          </rPr>
          <t>symbol</t>
        </r>
      </text>
    </comment>
    <comment ref="C11" authorId="2">
      <text>
        <r>
          <rPr>
            <b/>
            <sz val="8"/>
            <rFont val="Tahoma"/>
            <family val="0"/>
          </rPr>
          <t xml:space="preserve">don't Enter </t>
        </r>
        <r>
          <rPr>
            <b/>
            <sz val="8"/>
            <color indexed="10"/>
            <rFont val="Tahoma"/>
            <family val="2"/>
          </rPr>
          <t xml:space="preserve">percentage(%) </t>
        </r>
        <r>
          <rPr>
            <b/>
            <sz val="8"/>
            <rFont val="Tahoma"/>
            <family val="0"/>
          </rPr>
          <t>symbol</t>
        </r>
      </text>
    </comment>
  </commentList>
</comments>
</file>

<file path=xl/sharedStrings.xml><?xml version="1.0" encoding="utf-8"?>
<sst xmlns="http://schemas.openxmlformats.org/spreadsheetml/2006/main" count="228" uniqueCount="181">
  <si>
    <t>Name</t>
  </si>
  <si>
    <t>Desgn</t>
  </si>
  <si>
    <t>Scale</t>
  </si>
  <si>
    <t>Basic Pay</t>
  </si>
  <si>
    <t>APGLI</t>
  </si>
  <si>
    <t>PT</t>
  </si>
  <si>
    <t>Fest Adv</t>
  </si>
  <si>
    <t>DEDUCTIONS</t>
  </si>
  <si>
    <t>TOTAL</t>
  </si>
  <si>
    <t>PP &amp; SPL PP</t>
  </si>
  <si>
    <t>GIS</t>
  </si>
  <si>
    <t>:</t>
  </si>
  <si>
    <t>Signature of the Employee</t>
  </si>
  <si>
    <t>Pay Scale</t>
  </si>
  <si>
    <t>Date:</t>
  </si>
  <si>
    <t>Issuing Date</t>
  </si>
  <si>
    <t>PP &amp; Spl Pay</t>
  </si>
  <si>
    <t>CCA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</si>
  <si>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</si>
  <si>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</si>
  <si>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</si>
  <si>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</si>
  <si>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</si>
  <si>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</si>
  <si>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</si>
  <si>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</si>
  <si>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</si>
  <si>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</si>
  <si>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</si>
  <si>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</si>
  <si>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</si>
  <si>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</si>
  <si>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</si>
  <si>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</si>
  <si>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</si>
  <si>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</si>
  <si>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</si>
  <si>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</si>
  <si>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</si>
  <si>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</si>
  <si>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</si>
  <si>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</si>
  <si>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</si>
  <si>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</si>
  <si>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</si>
  <si>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</si>
  <si>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</si>
  <si>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 xml:space="preserve">Thirty 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</si>
  <si>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</si>
  <si>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</si>
  <si>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</si>
  <si>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</si>
  <si>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</si>
  <si>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</si>
  <si>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</si>
  <si>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</si>
  <si>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</si>
  <si>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 xml:space="preserve">Forty 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</si>
  <si>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</si>
  <si>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</si>
  <si>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</si>
  <si>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</si>
  <si>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</si>
  <si>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</si>
  <si>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</si>
  <si>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</si>
  <si>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</si>
  <si>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</si>
  <si>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</si>
  <si>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</si>
  <si>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</si>
  <si>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</si>
  <si>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</si>
  <si>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</si>
  <si>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</si>
  <si>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</si>
  <si>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</si>
  <si>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</si>
  <si>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</si>
  <si>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</si>
  <si>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</si>
  <si>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</si>
  <si>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</si>
  <si>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</si>
  <si>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</si>
  <si>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</si>
  <si>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</si>
  <si>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</si>
  <si>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</si>
  <si>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</si>
  <si>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</si>
  <si>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</si>
  <si>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</si>
  <si>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</si>
  <si>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</si>
  <si>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</si>
  <si>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</si>
  <si>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 xml:space="preserve">Eighty 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</si>
  <si>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</si>
  <si>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</si>
  <si>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</si>
  <si>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</si>
  <si>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</si>
  <si>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</si>
  <si>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</si>
  <si>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</si>
  <si>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</si>
  <si>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</si>
  <si>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</si>
  <si>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</si>
  <si>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</si>
  <si>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</si>
  <si>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</si>
  <si>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</si>
  <si>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</si>
  <si>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</si>
  <si>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</si>
  <si>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Sex</t>
  </si>
  <si>
    <t xml:space="preserve">Details for Salary Certificate </t>
  </si>
  <si>
    <t>PHC CA</t>
  </si>
  <si>
    <t>DA%</t>
  </si>
  <si>
    <t>signature of the Drawing officer</t>
  </si>
  <si>
    <t>The signature of the Employee which appears above is hereby attested</t>
  </si>
  <si>
    <t>Date of Appointment</t>
  </si>
  <si>
    <t>Date of Birth</t>
  </si>
  <si>
    <t>Date of Retirement</t>
  </si>
  <si>
    <t>Employee code</t>
  </si>
  <si>
    <t>DDO Code</t>
  </si>
  <si>
    <t>S/o (or) d/o</t>
  </si>
  <si>
    <t>date of first Appointment</t>
  </si>
  <si>
    <t>date of birth</t>
  </si>
  <si>
    <t>date of regularisation</t>
  </si>
  <si>
    <t>date of retirement</t>
  </si>
  <si>
    <t>GPF/ZPPF</t>
  </si>
  <si>
    <t>Rupees in Words Conversion</t>
  </si>
  <si>
    <t>NUMBER</t>
  </si>
  <si>
    <t>THIS SHEET IS PREPARED BY K.V.NAGARAJU, PET, ZPHIGH SCHOOL, JAGGAPURAM  9441173101</t>
  </si>
  <si>
    <t>(TO BE SIGNED BY A  GAZETTED DRAWING OFFICER ONLY)</t>
  </si>
  <si>
    <t>SALARY CERTIFICATE</t>
  </si>
  <si>
    <t xml:space="preserve">OTHER </t>
  </si>
  <si>
    <t>PREPARED BY</t>
  </si>
  <si>
    <t xml:space="preserve">K.V.NAGARAJU </t>
  </si>
  <si>
    <t>ZPHIGH SCHOOL, JAGGAPURAM</t>
  </si>
  <si>
    <t>PRTU GUNTUR</t>
  </si>
  <si>
    <t>Signature of the Officer</t>
  </si>
  <si>
    <t>SALARY PARTICULARS</t>
  </si>
  <si>
    <t>Name of the Office</t>
  </si>
  <si>
    <t>village/Town</t>
  </si>
  <si>
    <t>NET DRAWN : RS. :</t>
  </si>
  <si>
    <t>Mandal</t>
  </si>
  <si>
    <t>GPF/ZPPF Loan</t>
  </si>
  <si>
    <t>APGLI  Loan</t>
  </si>
  <si>
    <t>GROSS TOTAL</t>
  </si>
  <si>
    <t>HRA %</t>
  </si>
  <si>
    <t>Date of Joining in the Present office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</si>
  <si>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</si>
  <si>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</si>
  <si>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</si>
  <si>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</si>
  <si>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</si>
  <si>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</si>
  <si>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</si>
  <si>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</si>
  <si>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</si>
  <si>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</si>
  <si>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</si>
  <si>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</si>
  <si>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GPF /ZPPF LOAN</t>
  </si>
  <si>
    <t>APGLI LOAN</t>
  </si>
  <si>
    <t>V.GANGADHAR</t>
  </si>
  <si>
    <t>V.SUDERSHAN</t>
  </si>
  <si>
    <t>S.A (Phy.Sci )</t>
  </si>
  <si>
    <t>14860-39540</t>
  </si>
  <si>
    <t>18/01/2002</t>
  </si>
  <si>
    <t>1327637</t>
  </si>
  <si>
    <t>13080308007</t>
  </si>
  <si>
    <t>ZPSS KADDAM</t>
  </si>
  <si>
    <t>KADDAM</t>
  </si>
  <si>
    <t>22/07/1976</t>
  </si>
  <si>
    <t>22/07/2034</t>
  </si>
  <si>
    <t>apco loan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</si>
</sst>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00000"/>
    <numFmt numFmtId="172" formatCode="[$-409]d\-mmm\-yy;@"/>
  </numFmts>
  <fonts count="6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color indexed="5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b/>
      <sz val="20"/>
      <name val="Algerian"/>
      <family val="5"/>
    </font>
    <font>
      <sz val="11"/>
      <name val="Century Gothic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8"/>
      <name val="Tahoma"/>
      <family val="2"/>
    </font>
    <font>
      <sz val="12"/>
      <color indexed="17"/>
      <name val="Arial"/>
      <family val="2"/>
    </font>
    <font>
      <b/>
      <sz val="8"/>
      <color indexed="10"/>
      <name val="Tahoma"/>
      <family val="2"/>
    </font>
    <font>
      <sz val="8"/>
      <color indexed="14"/>
      <name val="Tahoma"/>
      <family val="2"/>
    </font>
    <font>
      <sz val="8"/>
      <color indexed="12"/>
      <name val="Tahoma"/>
      <family val="2"/>
    </font>
    <font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17"/>
      <name val="Calibri"/>
      <family val="0"/>
    </font>
    <font>
      <sz val="24"/>
      <color indexed="10"/>
      <name val="Calibri"/>
      <family val="0"/>
    </font>
    <font>
      <sz val="20"/>
      <color indexed="10"/>
      <name val="Calibri"/>
      <family val="0"/>
    </font>
    <font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84106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0" fillId="0" borderId="0" xfId="55">
      <alignment/>
      <protection/>
    </xf>
    <xf numFmtId="0" fontId="0" fillId="0" borderId="0" xfId="55" applyProtection="1">
      <alignment/>
      <protection/>
    </xf>
    <xf numFmtId="0" fontId="0" fillId="0" borderId="0" xfId="55" applyAlignment="1">
      <alignment horizontal="right" indent="1"/>
      <protection/>
    </xf>
    <xf numFmtId="0" fontId="0" fillId="0" borderId="0" xfId="55" applyBorder="1" applyProtection="1">
      <alignment/>
      <protection/>
    </xf>
    <xf numFmtId="0" fontId="8" fillId="0" borderId="0" xfId="55" applyFont="1" applyFill="1" applyBorder="1" applyAlignment="1" applyProtection="1">
      <alignment vertical="center"/>
      <protection hidden="1"/>
    </xf>
    <xf numFmtId="0" fontId="9" fillId="0" borderId="0" xfId="55" applyFont="1" applyFill="1" applyBorder="1" applyAlignment="1" applyProtection="1">
      <alignment horizontal="center" vertical="center"/>
      <protection hidden="1"/>
    </xf>
    <xf numFmtId="0" fontId="11" fillId="33" borderId="10" xfId="55" applyFont="1" applyFill="1" applyBorder="1" applyAlignment="1" applyProtection="1">
      <alignment horizontal="left" vertical="center" indent="1"/>
      <protection hidden="1"/>
    </xf>
    <xf numFmtId="0" fontId="10" fillId="34" borderId="11" xfId="55" applyFont="1" applyFill="1" applyBorder="1" applyAlignment="1" applyProtection="1">
      <alignment horizontal="right" vertical="center" indent="1"/>
      <protection/>
    </xf>
    <xf numFmtId="0" fontId="9" fillId="0" borderId="12" xfId="55" applyFont="1" applyFill="1" applyBorder="1" applyAlignment="1" applyProtection="1">
      <alignment horizontal="center" vertical="center"/>
      <protection hidden="1"/>
    </xf>
    <xf numFmtId="0" fontId="0" fillId="0" borderId="0" xfId="55" applyFont="1">
      <alignment/>
      <protection/>
    </xf>
    <xf numFmtId="0" fontId="0" fillId="0" borderId="0" xfId="55" applyFont="1" applyProtection="1">
      <alignment/>
      <protection/>
    </xf>
    <xf numFmtId="0" fontId="0" fillId="0" borderId="13" xfId="55" applyBorder="1" applyProtection="1">
      <alignment/>
      <protection/>
    </xf>
    <xf numFmtId="0" fontId="3" fillId="34" borderId="14" xfId="56" applyFont="1" applyFill="1" applyBorder="1" applyAlignment="1" applyProtection="1">
      <alignment horizontal="center" vertical="center"/>
      <protection hidden="1"/>
    </xf>
    <xf numFmtId="0" fontId="0" fillId="33" borderId="0" xfId="55" applyFill="1">
      <alignment/>
      <protection/>
    </xf>
    <xf numFmtId="0" fontId="0" fillId="33" borderId="0" xfId="55" applyFill="1" applyAlignment="1">
      <alignment horizontal="right" indent="1"/>
      <protection/>
    </xf>
    <xf numFmtId="0" fontId="9" fillId="0" borderId="0" xfId="55" applyFont="1" applyFill="1" applyBorder="1" applyProtection="1">
      <alignment/>
      <protection hidden="1"/>
    </xf>
    <xf numFmtId="0" fontId="2" fillId="33" borderId="0" xfId="55" applyFont="1" applyFill="1" applyAlignment="1">
      <alignment horizontal="left" indent="1"/>
      <protection/>
    </xf>
    <xf numFmtId="0" fontId="9" fillId="0" borderId="0" xfId="55" applyFont="1" applyFill="1" applyAlignment="1" applyProtection="1">
      <alignment horizontal="center" vertical="center"/>
      <protection hidden="1"/>
    </xf>
    <xf numFmtId="0" fontId="3" fillId="33" borderId="0" xfId="55" applyFont="1" applyFill="1" applyAlignment="1">
      <alignment horizontal="right" indent="1"/>
      <protection/>
    </xf>
    <xf numFmtId="2" fontId="10" fillId="34" borderId="11" xfId="55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172" fontId="2" fillId="34" borderId="16" xfId="0" applyNumberFormat="1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vertical="center"/>
      <protection locked="0"/>
    </xf>
    <xf numFmtId="14" fontId="2" fillId="34" borderId="16" xfId="0" applyNumberFormat="1" applyFont="1" applyFill="1" applyBorder="1" applyAlignment="1" applyProtection="1">
      <alignment horizontal="left" vertical="center"/>
      <protection locked="0"/>
    </xf>
    <xf numFmtId="49" fontId="2" fillId="34" borderId="16" xfId="0" applyNumberFormat="1" applyFont="1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2" fontId="2" fillId="34" borderId="16" xfId="0" applyNumberFormat="1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2" fillId="34" borderId="18" xfId="0" applyFont="1" applyFill="1" applyBorder="1" applyAlignment="1" applyProtection="1">
      <alignment vertical="center" wrapText="1"/>
      <protection locked="0"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ill="1" applyAlignment="1" applyProtection="1">
      <alignment vertical="center"/>
      <protection locked="0"/>
    </xf>
    <xf numFmtId="0" fontId="0" fillId="35" borderId="0" xfId="0" applyFill="1" applyAlignment="1">
      <alignment/>
    </xf>
    <xf numFmtId="0" fontId="13" fillId="35" borderId="0" xfId="0" applyFont="1" applyFill="1" applyAlignment="1">
      <alignment vertical="center"/>
    </xf>
    <xf numFmtId="0" fontId="23" fillId="35" borderId="0" xfId="0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4" fontId="19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8" fillId="0" borderId="19" xfId="0" applyFont="1" applyBorder="1" applyAlignment="1" applyProtection="1">
      <alignment vertical="center"/>
      <protection hidden="1"/>
    </xf>
    <xf numFmtId="14" fontId="18" fillId="0" borderId="2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2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/>
    </xf>
    <xf numFmtId="0" fontId="7" fillId="0" borderId="21" xfId="0" applyFont="1" applyBorder="1" applyAlignment="1" applyProtection="1">
      <alignment vertical="center"/>
      <protection hidden="1"/>
    </xf>
    <xf numFmtId="0" fontId="7" fillId="0" borderId="22" xfId="0" applyFont="1" applyBorder="1" applyAlignment="1" applyProtection="1">
      <alignment vertical="center"/>
      <protection hidden="1"/>
    </xf>
    <xf numFmtId="0" fontId="7" fillId="0" borderId="23" xfId="0" applyFont="1" applyBorder="1" applyAlignment="1" applyProtection="1">
      <alignment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vertical="center"/>
      <protection hidden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0" xfId="0" applyFont="1" applyBorder="1" applyAlignment="1" applyProtection="1">
      <alignment vertical="center"/>
      <protection hidden="1"/>
    </xf>
    <xf numFmtId="0" fontId="18" fillId="0" borderId="18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vertical="center"/>
      <protection hidden="1"/>
    </xf>
    <xf numFmtId="14" fontId="18" fillId="0" borderId="29" xfId="0" applyNumberFormat="1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vertical="center"/>
      <protection hidden="1"/>
    </xf>
    <xf numFmtId="14" fontId="18" fillId="0" borderId="30" xfId="0" applyNumberFormat="1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vertical="center"/>
      <protection hidden="1"/>
    </xf>
    <xf numFmtId="0" fontId="20" fillId="0" borderId="20" xfId="0" applyFont="1" applyBorder="1" applyAlignment="1" applyProtection="1">
      <alignment vertical="center"/>
      <protection hidden="1"/>
    </xf>
    <xf numFmtId="0" fontId="20" fillId="0" borderId="31" xfId="0" applyFont="1" applyBorder="1" applyAlignment="1" applyProtection="1">
      <alignment vertical="center"/>
      <protection hidden="1"/>
    </xf>
    <xf numFmtId="0" fontId="20" fillId="0" borderId="24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7" fillId="0" borderId="32" xfId="0" applyFont="1" applyBorder="1" applyAlignment="1" applyProtection="1">
      <alignment vertical="center"/>
      <protection hidden="1"/>
    </xf>
    <xf numFmtId="0" fontId="20" fillId="0" borderId="32" xfId="0" applyFont="1" applyBorder="1" applyAlignment="1" applyProtection="1">
      <alignment vertical="center"/>
      <protection hidden="1"/>
    </xf>
    <xf numFmtId="2" fontId="21" fillId="0" borderId="21" xfId="0" applyNumberFormat="1" applyFont="1" applyFill="1" applyBorder="1" applyAlignment="1" applyProtection="1">
      <alignment vertical="center"/>
      <protection hidden="1"/>
    </xf>
    <xf numFmtId="2" fontId="3" fillId="0" borderId="33" xfId="0" applyNumberFormat="1" applyFont="1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7" fillId="0" borderId="29" xfId="0" applyFont="1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vertical="center"/>
      <protection hidden="1"/>
    </xf>
    <xf numFmtId="0" fontId="20" fillId="0" borderId="29" xfId="0" applyFont="1" applyBorder="1" applyAlignment="1" applyProtection="1">
      <alignment vertical="center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2" fontId="18" fillId="0" borderId="18" xfId="0" applyNumberFormat="1" applyFont="1" applyFill="1" applyBorder="1" applyAlignment="1" applyProtection="1">
      <alignment horizontal="right"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2" fontId="18" fillId="0" borderId="18" xfId="0" applyNumberFormat="1" applyFont="1" applyBorder="1" applyAlignment="1" applyProtection="1">
      <alignment horizontal="right" vertical="center"/>
      <protection hidden="1"/>
    </xf>
    <xf numFmtId="2" fontId="18" fillId="0" borderId="35" xfId="0" applyNumberFormat="1" applyFont="1" applyBorder="1" applyAlignment="1" applyProtection="1">
      <alignment horizontal="right" vertical="center"/>
      <protection hidden="1"/>
    </xf>
    <xf numFmtId="0" fontId="18" fillId="0" borderId="36" xfId="0" applyFont="1" applyBorder="1" applyAlignment="1" applyProtection="1">
      <alignment vertical="center"/>
      <protection hidden="1"/>
    </xf>
    <xf numFmtId="0" fontId="18" fillId="0" borderId="37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right" vertical="center"/>
      <protection hidden="1"/>
    </xf>
    <xf numFmtId="0" fontId="4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8" fillId="0" borderId="26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2" fontId="5" fillId="0" borderId="34" xfId="0" applyNumberFormat="1" applyFont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7" fillId="35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 vertical="center"/>
    </xf>
    <xf numFmtId="14" fontId="2" fillId="36" borderId="16" xfId="0" applyNumberFormat="1" applyFont="1" applyFill="1" applyBorder="1" applyAlignment="1" applyProtection="1">
      <alignment horizontal="left" vertical="center"/>
      <protection hidden="1" locked="0"/>
    </xf>
    <xf numFmtId="0" fontId="0" fillId="37" borderId="16" xfId="0" applyFill="1" applyBorder="1" applyAlignment="1" applyProtection="1">
      <alignment vertical="center"/>
      <protection locked="0"/>
    </xf>
    <xf numFmtId="0" fontId="66" fillId="35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vertical="center"/>
      <protection hidden="1"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5" fillId="38" borderId="16" xfId="0" applyFont="1" applyFill="1" applyBorder="1" applyAlignment="1">
      <alignment horizontal="center" vertical="center"/>
    </xf>
    <xf numFmtId="0" fontId="5" fillId="38" borderId="43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26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nverts Numbers to Rupees in Word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heet2!A1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heet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47625</xdr:rowOff>
    </xdr:from>
    <xdr:to>
      <xdr:col>1</xdr:col>
      <xdr:colOff>4791075</xdr:colOff>
      <xdr:row>4</xdr:row>
      <xdr:rowOff>28575</xdr:rowOff>
    </xdr:to>
    <xdr:sp>
      <xdr:nvSpPr>
        <xdr:cNvPr id="1" name="Rounded Rectangle 1"/>
        <xdr:cNvSpPr>
          <a:spLocks/>
        </xdr:cNvSpPr>
      </xdr:nvSpPr>
      <xdr:spPr>
        <a:xfrm>
          <a:off x="1704975" y="47625"/>
          <a:ext cx="4229100" cy="666750"/>
        </a:xfrm>
        <a:prstGeom prst="roundRect">
          <a:avLst/>
        </a:prstGeom>
        <a:solidFill>
          <a:srgbClr val="F7964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8000"/>
              </a:solidFill>
            </a:rPr>
            <a:t>PRTU GUNTUR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2105025</xdr:colOff>
      <xdr:row>1</xdr:row>
      <xdr:rowOff>9525</xdr:rowOff>
    </xdr:to>
    <xdr:sp>
      <xdr:nvSpPr>
        <xdr:cNvPr id="1" name="Rounded Rectangle 1"/>
        <xdr:cNvSpPr>
          <a:spLocks/>
        </xdr:cNvSpPr>
      </xdr:nvSpPr>
      <xdr:spPr>
        <a:xfrm>
          <a:off x="161925" y="0"/>
          <a:ext cx="7391400" cy="46672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PRTU GUNTUR</a:t>
          </a:r>
        </a:p>
      </xdr:txBody>
    </xdr:sp>
    <xdr:clientData/>
  </xdr:twoCellAnchor>
  <xdr:twoCellAnchor>
    <xdr:from>
      <xdr:col>5</xdr:col>
      <xdr:colOff>19050</xdr:colOff>
      <xdr:row>13</xdr:row>
      <xdr:rowOff>171450</xdr:rowOff>
    </xdr:from>
    <xdr:to>
      <xdr:col>6</xdr:col>
      <xdr:colOff>123825</xdr:colOff>
      <xdr:row>15</xdr:row>
      <xdr:rowOff>95250</xdr:rowOff>
    </xdr:to>
    <xdr:sp>
      <xdr:nvSpPr>
        <xdr:cNvPr id="2" name="Rounded Rectangle 2">
          <a:hlinkClick r:id="rId1"/>
        </xdr:cNvPr>
        <xdr:cNvSpPr>
          <a:spLocks/>
        </xdr:cNvSpPr>
      </xdr:nvSpPr>
      <xdr:spPr>
        <a:xfrm>
          <a:off x="5467350" y="5133975"/>
          <a:ext cx="2409825" cy="6000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  <xdr:twoCellAnchor editAs="oneCell">
    <xdr:from>
      <xdr:col>3</xdr:col>
      <xdr:colOff>323850</xdr:colOff>
      <xdr:row>13</xdr:row>
      <xdr:rowOff>19050</xdr:rowOff>
    </xdr:from>
    <xdr:to>
      <xdr:col>4</xdr:col>
      <xdr:colOff>1200150</xdr:colOff>
      <xdr:row>17</xdr:row>
      <xdr:rowOff>76200</xdr:rowOff>
    </xdr:to>
    <xdr:pic>
      <xdr:nvPicPr>
        <xdr:cNvPr id="3" name="Picture 5" descr="22222222222222222222222222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981575"/>
          <a:ext cx="1285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6</xdr:row>
      <xdr:rowOff>114300</xdr:rowOff>
    </xdr:from>
    <xdr:to>
      <xdr:col>2</xdr:col>
      <xdr:colOff>2162175</xdr:colOff>
      <xdr:row>6</xdr:row>
      <xdr:rowOff>447675</xdr:rowOff>
    </xdr:to>
    <xdr:sp>
      <xdr:nvSpPr>
        <xdr:cNvPr id="4" name="Rectangle 4"/>
        <xdr:cNvSpPr>
          <a:spLocks/>
        </xdr:cNvSpPr>
      </xdr:nvSpPr>
      <xdr:spPr>
        <a:xfrm>
          <a:off x="1533525" y="2381250"/>
          <a:ext cx="209550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DD/MM/YYYY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30</xdr:row>
      <xdr:rowOff>47625</xdr:rowOff>
    </xdr:from>
    <xdr:to>
      <xdr:col>7</xdr:col>
      <xdr:colOff>1009650</xdr:colOff>
      <xdr:row>31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3638550" y="8334375"/>
          <a:ext cx="1990725" cy="295275"/>
        </a:xfrm>
        <a:prstGeom prst="rect">
          <a:avLst/>
        </a:prstGeom>
        <a:solidFill>
          <a:srgbClr val="FFFFFF"/>
        </a:solidFill>
        <a:ln w="3175" cmpd="sng">
          <a:solidFill>
            <a:srgbClr val="C4BD9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Office Seal</a:t>
          </a:r>
        </a:p>
      </xdr:txBody>
    </xdr:sp>
    <xdr:clientData/>
  </xdr:twoCellAnchor>
  <xdr:twoCellAnchor>
    <xdr:from>
      <xdr:col>5</xdr:col>
      <xdr:colOff>504825</xdr:colOff>
      <xdr:row>36</xdr:row>
      <xdr:rowOff>95250</xdr:rowOff>
    </xdr:from>
    <xdr:to>
      <xdr:col>7</xdr:col>
      <xdr:colOff>914400</xdr:colOff>
      <xdr:row>39</xdr:row>
      <xdr:rowOff>142875</xdr:rowOff>
    </xdr:to>
    <xdr:sp>
      <xdr:nvSpPr>
        <xdr:cNvPr id="2" name="Oval 2">
          <a:hlinkClick r:id="rId1"/>
        </xdr:cNvPr>
        <xdr:cNvSpPr>
          <a:spLocks/>
        </xdr:cNvSpPr>
      </xdr:nvSpPr>
      <xdr:spPr>
        <a:xfrm>
          <a:off x="3771900" y="9915525"/>
          <a:ext cx="1762125" cy="5334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vert%20%20into%20words%20NAGARAJU%20P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-I1"/>
      <sheetName val="Sheet2"/>
      <sheetName val="Sheet3"/>
      <sheetName val="Sheet4"/>
      <sheetName val="Sheet5"/>
    </sheetNames>
    <sheetDataSet>
      <sheetData sheetId="0">
        <row r="1">
          <cell r="BG1">
            <v>13750</v>
          </cell>
        </row>
        <row r="3">
          <cell r="T3">
            <v>1</v>
          </cell>
          <cell r="BG3">
            <v>13390</v>
          </cell>
          <cell r="BH3">
            <v>39904</v>
          </cell>
          <cell r="BJ3">
            <v>39904</v>
          </cell>
          <cell r="BK3">
            <v>14600</v>
          </cell>
          <cell r="BL3" t="str">
            <v>No Change</v>
          </cell>
          <cell r="BM3">
            <v>17475</v>
          </cell>
        </row>
        <row r="4">
          <cell r="AJ4">
            <v>39873</v>
          </cell>
          <cell r="AX4">
            <v>7385</v>
          </cell>
          <cell r="BH4">
            <v>13390</v>
          </cell>
        </row>
        <row r="5">
          <cell r="D5" t="str">
            <v>Male</v>
          </cell>
          <cell r="F5" t="str">
            <v>Pensionable</v>
          </cell>
          <cell r="H5" t="str">
            <v>Vacation Post</v>
          </cell>
          <cell r="J5" t="str">
            <v>Rented House</v>
          </cell>
          <cell r="BC5">
            <v>3850</v>
          </cell>
        </row>
        <row r="6">
          <cell r="D6" t="str">
            <v>Female</v>
          </cell>
          <cell r="F6" t="str">
            <v>C.P.S</v>
          </cell>
          <cell r="H6" t="str">
            <v>Non Vacation Post</v>
          </cell>
          <cell r="J6" t="str">
            <v>Own House</v>
          </cell>
          <cell r="BC6">
            <v>3950</v>
          </cell>
        </row>
        <row r="7">
          <cell r="BC7">
            <v>4050</v>
          </cell>
        </row>
        <row r="8">
          <cell r="BC8">
            <v>4150</v>
          </cell>
        </row>
        <row r="9">
          <cell r="BC9">
            <v>4260</v>
          </cell>
        </row>
        <row r="10">
          <cell r="BC10">
            <v>4370</v>
          </cell>
        </row>
        <row r="11">
          <cell r="BC11">
            <v>4480</v>
          </cell>
        </row>
        <row r="12">
          <cell r="BC12">
            <v>4595</v>
          </cell>
        </row>
        <row r="13">
          <cell r="BC13">
            <v>4710</v>
          </cell>
        </row>
        <row r="14">
          <cell r="BC14">
            <v>4825</v>
          </cell>
        </row>
        <row r="15">
          <cell r="BC15">
            <v>4950</v>
          </cell>
        </row>
        <row r="16">
          <cell r="BC16">
            <v>5075</v>
          </cell>
        </row>
        <row r="17">
          <cell r="BC17">
            <v>5200</v>
          </cell>
        </row>
        <row r="18">
          <cell r="P18">
            <v>60</v>
          </cell>
          <cell r="BC18">
            <v>5335</v>
          </cell>
        </row>
        <row r="19">
          <cell r="BC19">
            <v>5470</v>
          </cell>
        </row>
        <row r="20">
          <cell r="BC20">
            <v>5605</v>
          </cell>
        </row>
        <row r="21">
          <cell r="BC21">
            <v>5750</v>
          </cell>
        </row>
        <row r="22">
          <cell r="P22" t="str">
            <v>No Change</v>
          </cell>
          <cell r="BC22">
            <v>5895</v>
          </cell>
          <cell r="BF22">
            <v>9</v>
          </cell>
        </row>
        <row r="23">
          <cell r="BC23">
            <v>6040</v>
          </cell>
          <cell r="CE23">
            <v>39965</v>
          </cell>
          <cell r="CH23">
            <v>40087</v>
          </cell>
        </row>
        <row r="24">
          <cell r="AH24">
            <v>40057</v>
          </cell>
          <cell r="AI24">
            <v>10</v>
          </cell>
          <cell r="BC24">
            <v>6195</v>
          </cell>
          <cell r="BP24" t="str">
            <v>G.P.F</v>
          </cell>
          <cell r="BV24">
            <v>1</v>
          </cell>
        </row>
        <row r="25">
          <cell r="AF25">
            <v>12.5</v>
          </cell>
          <cell r="BC25">
            <v>6350</v>
          </cell>
        </row>
        <row r="26">
          <cell r="BC26">
            <v>6505</v>
          </cell>
        </row>
        <row r="27">
          <cell r="BC27">
            <v>6675</v>
          </cell>
          <cell r="BF27">
            <v>1</v>
          </cell>
        </row>
        <row r="28">
          <cell r="BC28">
            <v>6845</v>
          </cell>
        </row>
        <row r="29">
          <cell r="BC29">
            <v>7015</v>
          </cell>
        </row>
        <row r="30">
          <cell r="BC30">
            <v>7200</v>
          </cell>
        </row>
        <row r="31">
          <cell r="Y31">
            <v>1</v>
          </cell>
          <cell r="BC31">
            <v>7385</v>
          </cell>
        </row>
        <row r="32">
          <cell r="BC32">
            <v>7570</v>
          </cell>
        </row>
        <row r="33">
          <cell r="BC33">
            <v>7770</v>
          </cell>
        </row>
        <row r="34">
          <cell r="BC34">
            <v>7970</v>
          </cell>
        </row>
        <row r="35">
          <cell r="BC35">
            <v>8170</v>
          </cell>
        </row>
        <row r="36">
          <cell r="BC36">
            <v>8385</v>
          </cell>
        </row>
        <row r="37">
          <cell r="BC37">
            <v>8600</v>
          </cell>
        </row>
        <row r="38">
          <cell r="BC38">
            <v>8815</v>
          </cell>
        </row>
        <row r="39">
          <cell r="BC39">
            <v>9050</v>
          </cell>
        </row>
        <row r="40">
          <cell r="BC40">
            <v>9285</v>
          </cell>
        </row>
        <row r="41">
          <cell r="BC41">
            <v>9520</v>
          </cell>
        </row>
        <row r="42">
          <cell r="BC42">
            <v>9775</v>
          </cell>
        </row>
        <row r="43">
          <cell r="BC43">
            <v>10030</v>
          </cell>
        </row>
        <row r="44">
          <cell r="BC44">
            <v>10285</v>
          </cell>
        </row>
        <row r="45">
          <cell r="BC45">
            <v>10565</v>
          </cell>
        </row>
        <row r="46">
          <cell r="BC46">
            <v>10845</v>
          </cell>
        </row>
        <row r="47">
          <cell r="BC47">
            <v>11125</v>
          </cell>
        </row>
        <row r="48">
          <cell r="BC48">
            <v>11440</v>
          </cell>
        </row>
        <row r="49">
          <cell r="BC49">
            <v>11755</v>
          </cell>
        </row>
        <row r="50">
          <cell r="BC50">
            <v>12070</v>
          </cell>
        </row>
        <row r="51">
          <cell r="BC51">
            <v>12385</v>
          </cell>
        </row>
        <row r="52">
          <cell r="BC52">
            <v>12700</v>
          </cell>
        </row>
        <row r="53">
          <cell r="BC53">
            <v>13030</v>
          </cell>
        </row>
        <row r="54">
          <cell r="BC54">
            <v>13390</v>
          </cell>
        </row>
        <row r="55">
          <cell r="BC55">
            <v>13750</v>
          </cell>
        </row>
        <row r="56">
          <cell r="BC56">
            <v>14175</v>
          </cell>
        </row>
        <row r="57">
          <cell r="BC57">
            <v>14600</v>
          </cell>
        </row>
        <row r="58">
          <cell r="BC58">
            <v>15025</v>
          </cell>
        </row>
        <row r="59">
          <cell r="BC59">
            <v>15500</v>
          </cell>
        </row>
        <row r="60">
          <cell r="BC60">
            <v>15975</v>
          </cell>
        </row>
        <row r="61">
          <cell r="BC61">
            <v>16450</v>
          </cell>
        </row>
        <row r="62">
          <cell r="BC62">
            <v>16925</v>
          </cell>
        </row>
        <row r="63">
          <cell r="BC63">
            <v>17475</v>
          </cell>
        </row>
        <row r="64">
          <cell r="BC64">
            <v>18025</v>
          </cell>
        </row>
        <row r="65">
          <cell r="BC65">
            <v>18575</v>
          </cell>
        </row>
        <row r="66">
          <cell r="BC66">
            <v>19125</v>
          </cell>
        </row>
        <row r="67">
          <cell r="BC67">
            <v>19675</v>
          </cell>
        </row>
        <row r="68">
          <cell r="BC68">
            <v>20300</v>
          </cell>
        </row>
        <row r="69">
          <cell r="BC69">
            <v>20925</v>
          </cell>
        </row>
        <row r="70">
          <cell r="BC70">
            <v>21550</v>
          </cell>
        </row>
        <row r="71">
          <cell r="BC71">
            <v>22175</v>
          </cell>
        </row>
        <row r="72">
          <cell r="BC72">
            <v>22800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M84"/>
  <sheetViews>
    <sheetView zoomScalePageLayoutView="0" workbookViewId="0" topLeftCell="A46">
      <selection activeCell="A13" sqref="A13"/>
    </sheetView>
  </sheetViews>
  <sheetFormatPr defaultColWidth="9.140625" defaultRowHeight="12.75"/>
  <cols>
    <col min="1" max="1" width="17.140625" style="5" customWidth="1"/>
    <col min="2" max="2" width="103.00390625" style="3" customWidth="1"/>
    <col min="3" max="6" width="9.140625" style="4" hidden="1" customWidth="1"/>
    <col min="7" max="7" width="8.28125" style="4" hidden="1" customWidth="1"/>
    <col min="8" max="8" width="13.57421875" style="4" hidden="1" customWidth="1"/>
    <col min="9" max="9" width="10.57421875" style="4" hidden="1" customWidth="1"/>
    <col min="10" max="10" width="11.7109375" style="4" hidden="1" customWidth="1"/>
    <col min="11" max="11" width="6.00390625" style="4" hidden="1" customWidth="1"/>
    <col min="12" max="12" width="5.28125" style="4" hidden="1" customWidth="1"/>
    <col min="13" max="13" width="4.7109375" style="4" hidden="1" customWidth="1"/>
    <col min="14" max="14" width="10.7109375" style="4" hidden="1" customWidth="1"/>
    <col min="15" max="15" width="10.140625" style="4" hidden="1" customWidth="1"/>
    <col min="16" max="16" width="9.7109375" style="4" hidden="1" customWidth="1"/>
    <col min="17" max="17" width="45.140625" style="4" hidden="1" customWidth="1"/>
    <col min="18" max="18" width="8.28125" style="4" hidden="1" customWidth="1"/>
    <col min="19" max="19" width="6.57421875" style="4" hidden="1" customWidth="1"/>
    <col min="20" max="20" width="9.140625" style="4" hidden="1" customWidth="1"/>
    <col min="21" max="21" width="9.57421875" style="4" hidden="1" customWidth="1"/>
    <col min="22" max="109" width="9.140625" style="4" hidden="1" customWidth="1"/>
    <col min="110" max="16384" width="9.140625" style="3" customWidth="1"/>
  </cols>
  <sheetData>
    <row r="1" spans="1:2" ht="12.75">
      <c r="A1" s="17"/>
      <c r="B1" s="16"/>
    </row>
    <row r="2" spans="1:104" ht="12.75">
      <c r="A2" s="17"/>
      <c r="B2" s="16"/>
      <c r="CZ2" s="8"/>
    </row>
    <row r="3" spans="1:104" ht="12.75">
      <c r="A3" s="16"/>
      <c r="B3" s="16"/>
      <c r="CZ3" s="8"/>
    </row>
    <row r="4" spans="1:109" ht="15.75">
      <c r="A4" s="21"/>
      <c r="B4" s="16"/>
      <c r="F4" s="20"/>
      <c r="G4" s="20"/>
      <c r="H4" s="20"/>
      <c r="K4" s="20">
        <v>1</v>
      </c>
      <c r="L4" s="20">
        <v>2</v>
      </c>
      <c r="M4" s="20">
        <v>3</v>
      </c>
      <c r="N4" s="20">
        <v>4</v>
      </c>
      <c r="O4" s="20">
        <v>5</v>
      </c>
      <c r="P4" s="20">
        <v>6</v>
      </c>
      <c r="Q4" s="20">
        <v>7</v>
      </c>
      <c r="R4" s="20">
        <v>8</v>
      </c>
      <c r="S4" s="20">
        <v>9</v>
      </c>
      <c r="T4" s="20">
        <v>10</v>
      </c>
      <c r="U4" s="20">
        <v>11</v>
      </c>
      <c r="V4" s="20">
        <v>12</v>
      </c>
      <c r="W4" s="20">
        <v>13</v>
      </c>
      <c r="X4" s="20">
        <v>14</v>
      </c>
      <c r="Y4" s="20">
        <v>15</v>
      </c>
      <c r="Z4" s="20">
        <v>16</v>
      </c>
      <c r="AA4" s="20">
        <v>17</v>
      </c>
      <c r="AB4" s="20">
        <v>18</v>
      </c>
      <c r="AC4" s="20">
        <v>19</v>
      </c>
      <c r="AD4" s="20">
        <v>20</v>
      </c>
      <c r="AE4" s="20">
        <v>21</v>
      </c>
      <c r="AF4" s="20">
        <v>22</v>
      </c>
      <c r="AG4" s="20">
        <v>23</v>
      </c>
      <c r="AH4" s="20">
        <v>24</v>
      </c>
      <c r="AI4" s="20">
        <v>25</v>
      </c>
      <c r="AJ4" s="20">
        <v>26</v>
      </c>
      <c r="AK4" s="20">
        <v>27</v>
      </c>
      <c r="AL4" s="20">
        <v>28</v>
      </c>
      <c r="AM4" s="20">
        <v>29</v>
      </c>
      <c r="AN4" s="20">
        <v>30</v>
      </c>
      <c r="AO4" s="20">
        <v>31</v>
      </c>
      <c r="AP4" s="20">
        <v>32</v>
      </c>
      <c r="AQ4" s="20">
        <v>33</v>
      </c>
      <c r="AR4" s="20">
        <v>34</v>
      </c>
      <c r="AS4" s="20">
        <v>35</v>
      </c>
      <c r="AT4" s="20">
        <v>36</v>
      </c>
      <c r="AU4" s="20">
        <v>37</v>
      </c>
      <c r="AV4" s="20">
        <v>38</v>
      </c>
      <c r="AW4" s="20">
        <v>39</v>
      </c>
      <c r="AX4" s="20">
        <v>40</v>
      </c>
      <c r="AY4" s="20">
        <v>41</v>
      </c>
      <c r="AZ4" s="20">
        <v>42</v>
      </c>
      <c r="BA4" s="20">
        <v>43</v>
      </c>
      <c r="BB4" s="20">
        <v>44</v>
      </c>
      <c r="BC4" s="20">
        <v>45</v>
      </c>
      <c r="BD4" s="20">
        <v>46</v>
      </c>
      <c r="BE4" s="20">
        <v>47</v>
      </c>
      <c r="BF4" s="20">
        <v>48</v>
      </c>
      <c r="BG4" s="20">
        <v>49</v>
      </c>
      <c r="BH4" s="20">
        <v>50</v>
      </c>
      <c r="BI4" s="20">
        <v>51</v>
      </c>
      <c r="BJ4" s="20">
        <v>52</v>
      </c>
      <c r="BK4" s="20">
        <v>53</v>
      </c>
      <c r="BL4" s="20">
        <v>54</v>
      </c>
      <c r="BM4" s="20">
        <v>55</v>
      </c>
      <c r="BN4" s="20">
        <v>56</v>
      </c>
      <c r="BO4" s="20">
        <v>57</v>
      </c>
      <c r="BP4" s="20">
        <v>58</v>
      </c>
      <c r="BQ4" s="20">
        <v>59</v>
      </c>
      <c r="BR4" s="20">
        <v>60</v>
      </c>
      <c r="BS4" s="20">
        <v>61</v>
      </c>
      <c r="BT4" s="20">
        <v>62</v>
      </c>
      <c r="BU4" s="20">
        <v>63</v>
      </c>
      <c r="BV4" s="20">
        <v>64</v>
      </c>
      <c r="BW4" s="20">
        <v>65</v>
      </c>
      <c r="BX4" s="20">
        <v>66</v>
      </c>
      <c r="BY4" s="20">
        <v>67</v>
      </c>
      <c r="BZ4" s="20">
        <v>68</v>
      </c>
      <c r="CA4" s="20">
        <v>69</v>
      </c>
      <c r="CB4" s="20">
        <v>70</v>
      </c>
      <c r="CC4" s="20">
        <v>71</v>
      </c>
      <c r="CD4" s="20">
        <v>72</v>
      </c>
      <c r="CE4" s="20">
        <v>73</v>
      </c>
      <c r="CF4" s="20">
        <v>74</v>
      </c>
      <c r="CG4" s="20">
        <v>75</v>
      </c>
      <c r="CH4" s="20">
        <v>76</v>
      </c>
      <c r="CI4" s="20">
        <v>77</v>
      </c>
      <c r="CJ4" s="20">
        <v>78</v>
      </c>
      <c r="CK4" s="20">
        <v>79</v>
      </c>
      <c r="CL4" s="20">
        <v>80</v>
      </c>
      <c r="CM4" s="20">
        <v>81</v>
      </c>
      <c r="CN4" s="20">
        <v>82</v>
      </c>
      <c r="CO4" s="20">
        <v>83</v>
      </c>
      <c r="CP4" s="20">
        <v>84</v>
      </c>
      <c r="CQ4" s="20">
        <v>85</v>
      </c>
      <c r="CR4" s="20">
        <v>86</v>
      </c>
      <c r="CS4" s="20">
        <v>87</v>
      </c>
      <c r="CT4" s="20">
        <v>88</v>
      </c>
      <c r="CU4" s="20">
        <v>89</v>
      </c>
      <c r="CV4" s="20">
        <v>90</v>
      </c>
      <c r="CW4" s="20">
        <v>91</v>
      </c>
      <c r="CX4" s="20">
        <v>92</v>
      </c>
      <c r="CY4" s="20">
        <v>93</v>
      </c>
      <c r="CZ4" s="20">
        <v>94</v>
      </c>
      <c r="DA4" s="20">
        <v>95</v>
      </c>
      <c r="DB4" s="20">
        <v>96</v>
      </c>
      <c r="DC4" s="20">
        <v>97</v>
      </c>
      <c r="DD4" s="20">
        <v>98</v>
      </c>
      <c r="DE4" s="20">
        <v>99</v>
      </c>
    </row>
    <row r="5" spans="1:109" ht="12.75">
      <c r="A5" s="17"/>
      <c r="B5" s="16"/>
      <c r="F5" s="20"/>
      <c r="G5" s="20"/>
      <c r="H5" s="20"/>
      <c r="K5" s="8" t="s">
        <v>18</v>
      </c>
      <c r="L5" s="8" t="s">
        <v>19</v>
      </c>
      <c r="M5" s="8" t="s">
        <v>20</v>
      </c>
      <c r="N5" s="8" t="s">
        <v>21</v>
      </c>
      <c r="O5" s="8" t="s">
        <v>22</v>
      </c>
      <c r="P5" s="8" t="s">
        <v>23</v>
      </c>
      <c r="Q5" s="8" t="s">
        <v>24</v>
      </c>
      <c r="R5" s="8" t="s">
        <v>25</v>
      </c>
      <c r="S5" s="8" t="s">
        <v>26</v>
      </c>
      <c r="T5" s="8" t="s">
        <v>27</v>
      </c>
      <c r="U5" s="8" t="s">
        <v>28</v>
      </c>
      <c r="V5" s="8" t="s">
        <v>29</v>
      </c>
      <c r="W5" s="8" t="s">
        <v>30</v>
      </c>
      <c r="X5" s="8" t="s">
        <v>31</v>
      </c>
      <c r="Y5" s="8" t="s">
        <v>32</v>
      </c>
      <c r="Z5" s="8" t="s">
        <v>33</v>
      </c>
      <c r="AA5" s="8" t="s">
        <v>34</v>
      </c>
      <c r="AB5" s="8" t="s">
        <v>35</v>
      </c>
      <c r="AC5" s="8" t="s">
        <v>36</v>
      </c>
      <c r="AD5" s="8" t="s">
        <v>37</v>
      </c>
      <c r="AE5" s="8" t="s">
        <v>38</v>
      </c>
      <c r="AF5" s="8" t="s">
        <v>39</v>
      </c>
      <c r="AG5" s="8" t="s">
        <v>40</v>
      </c>
      <c r="AH5" s="8" t="s">
        <v>41</v>
      </c>
      <c r="AI5" s="8" t="s">
        <v>42</v>
      </c>
      <c r="AJ5" s="8" t="s">
        <v>43</v>
      </c>
      <c r="AK5" s="8" t="s">
        <v>44</v>
      </c>
      <c r="AL5" s="8" t="s">
        <v>45</v>
      </c>
      <c r="AM5" s="8" t="s">
        <v>46</v>
      </c>
      <c r="AN5" s="8" t="s">
        <v>47</v>
      </c>
      <c r="AO5" s="8" t="s">
        <v>48</v>
      </c>
      <c r="AP5" s="8" t="s">
        <v>49</v>
      </c>
      <c r="AQ5" s="8" t="s">
        <v>50</v>
      </c>
      <c r="AR5" s="8" t="s">
        <v>51</v>
      </c>
      <c r="AS5" s="8" t="s">
        <v>52</v>
      </c>
      <c r="AT5" s="8" t="s">
        <v>53</v>
      </c>
      <c r="AU5" s="8" t="s">
        <v>54</v>
      </c>
      <c r="AV5" s="8" t="s">
        <v>55</v>
      </c>
      <c r="AW5" s="8" t="s">
        <v>56</v>
      </c>
      <c r="AX5" s="8" t="s">
        <v>57</v>
      </c>
      <c r="AY5" s="8" t="s">
        <v>58</v>
      </c>
      <c r="AZ5" s="8" t="s">
        <v>59</v>
      </c>
      <c r="BA5" s="8" t="s">
        <v>60</v>
      </c>
      <c r="BB5" s="8" t="s">
        <v>61</v>
      </c>
      <c r="BC5" s="8" t="s">
        <v>62</v>
      </c>
      <c r="BD5" s="8" t="s">
        <v>63</v>
      </c>
      <c r="BE5" s="8" t="s">
        <v>64</v>
      </c>
      <c r="BF5" s="8" t="s">
        <v>65</v>
      </c>
      <c r="BG5" s="8" t="s">
        <v>66</v>
      </c>
      <c r="BH5" s="8" t="s">
        <v>67</v>
      </c>
      <c r="BI5" s="8" t="s">
        <v>68</v>
      </c>
      <c r="BJ5" s="8" t="s">
        <v>69</v>
      </c>
      <c r="BK5" s="8" t="s">
        <v>70</v>
      </c>
      <c r="BL5" s="8" t="s">
        <v>71</v>
      </c>
      <c r="BM5" s="8" t="s">
        <v>72</v>
      </c>
      <c r="BN5" s="8" t="s">
        <v>73</v>
      </c>
      <c r="BO5" s="8" t="s">
        <v>74</v>
      </c>
      <c r="BP5" s="8" t="s">
        <v>75</v>
      </c>
      <c r="BQ5" s="8" t="s">
        <v>76</v>
      </c>
      <c r="BR5" s="8" t="s">
        <v>77</v>
      </c>
      <c r="BS5" s="8" t="s">
        <v>78</v>
      </c>
      <c r="BT5" s="8" t="s">
        <v>79</v>
      </c>
      <c r="BU5" s="8" t="s">
        <v>80</v>
      </c>
      <c r="BV5" s="8" t="s">
        <v>81</v>
      </c>
      <c r="BW5" s="8" t="s">
        <v>82</v>
      </c>
      <c r="BX5" s="8" t="s">
        <v>83</v>
      </c>
      <c r="BY5" s="8" t="s">
        <v>84</v>
      </c>
      <c r="BZ5" s="8" t="s">
        <v>85</v>
      </c>
      <c r="CA5" s="8" t="s">
        <v>86</v>
      </c>
      <c r="CB5" s="8" t="s">
        <v>87</v>
      </c>
      <c r="CC5" s="8" t="s">
        <v>88</v>
      </c>
      <c r="CD5" s="8" t="s">
        <v>89</v>
      </c>
      <c r="CE5" s="8" t="s">
        <v>90</v>
      </c>
      <c r="CF5" s="8" t="s">
        <v>91</v>
      </c>
      <c r="CG5" s="8" t="s">
        <v>92</v>
      </c>
      <c r="CH5" s="8" t="s">
        <v>93</v>
      </c>
      <c r="CI5" s="8" t="s">
        <v>94</v>
      </c>
      <c r="CJ5" s="8" t="s">
        <v>95</v>
      </c>
      <c r="CK5" s="8" t="s">
        <v>96</v>
      </c>
      <c r="CL5" s="8" t="s">
        <v>97</v>
      </c>
      <c r="CM5" s="8" t="s">
        <v>98</v>
      </c>
      <c r="CN5" s="8" t="s">
        <v>99</v>
      </c>
      <c r="CO5" s="8" t="s">
        <v>100</v>
      </c>
      <c r="CP5" s="8" t="s">
        <v>101</v>
      </c>
      <c r="CQ5" s="8" t="s">
        <v>102</v>
      </c>
      <c r="CR5" s="8" t="s">
        <v>103</v>
      </c>
      <c r="CS5" s="8" t="s">
        <v>104</v>
      </c>
      <c r="CT5" s="8" t="s">
        <v>105</v>
      </c>
      <c r="CU5" s="8" t="s">
        <v>106</v>
      </c>
      <c r="CV5" s="8" t="s">
        <v>107</v>
      </c>
      <c r="CW5" s="8" t="s">
        <v>108</v>
      </c>
      <c r="CX5" s="8" t="s">
        <v>109</v>
      </c>
      <c r="CY5" s="8" t="s">
        <v>110</v>
      </c>
      <c r="CZ5" s="8" t="s">
        <v>111</v>
      </c>
      <c r="DA5" s="8" t="s">
        <v>112</v>
      </c>
      <c r="DB5" s="8" t="s">
        <v>113</v>
      </c>
      <c r="DC5" s="8" t="s">
        <v>114</v>
      </c>
      <c r="DD5" s="8" t="s">
        <v>115</v>
      </c>
      <c r="DE5" s="8" t="s">
        <v>116</v>
      </c>
    </row>
    <row r="6" spans="1:104" ht="12.75">
      <c r="A6" s="17"/>
      <c r="B6" s="16"/>
      <c r="F6" s="20"/>
      <c r="G6" s="20"/>
      <c r="H6" s="2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8"/>
    </row>
    <row r="7" spans="1:104" ht="12.75">
      <c r="A7" s="17"/>
      <c r="B7" s="16"/>
      <c r="F7" s="20"/>
      <c r="G7" s="20"/>
      <c r="H7" s="20"/>
      <c r="I7" s="20"/>
      <c r="J7" s="2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8"/>
    </row>
    <row r="8" spans="1:104" ht="15">
      <c r="A8" s="19" t="s">
        <v>136</v>
      </c>
      <c r="B8" s="16"/>
      <c r="F8" s="20"/>
      <c r="G8" s="20"/>
      <c r="H8" s="20"/>
      <c r="I8" s="20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8"/>
    </row>
    <row r="9" spans="1:104" ht="12.75">
      <c r="A9" s="19"/>
      <c r="B9" s="16"/>
      <c r="F9" s="18"/>
      <c r="G9" s="18"/>
      <c r="H9" s="18"/>
      <c r="I9" s="18"/>
      <c r="J9" s="18"/>
      <c r="K9" s="18"/>
      <c r="L9" s="18"/>
      <c r="M9" s="1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17" ht="13.5" thickBot="1">
      <c r="A10" s="17"/>
      <c r="B10" s="16"/>
      <c r="I10" s="13"/>
      <c r="DI10" s="132"/>
      <c r="DJ10" s="132"/>
      <c r="DK10" s="132"/>
      <c r="DL10" s="132"/>
      <c r="DM10" s="132"/>
    </row>
    <row r="11" spans="1:117" ht="32.25" customHeight="1" thickBot="1" thickTop="1">
      <c r="A11" s="15" t="s">
        <v>135</v>
      </c>
      <c r="B11" s="15" t="s">
        <v>134</v>
      </c>
      <c r="C11" s="14"/>
      <c r="J11" s="6"/>
      <c r="K11" s="6"/>
      <c r="L11" s="6"/>
      <c r="M11" s="6"/>
      <c r="N11" s="6"/>
      <c r="O11" s="6"/>
      <c r="P11" s="6"/>
      <c r="Q11" s="6"/>
      <c r="DI11" s="131"/>
      <c r="DJ11" s="131"/>
      <c r="DL11" s="131"/>
      <c r="DM11" s="131"/>
    </row>
    <row r="12" spans="1:116" ht="30" customHeight="1" thickBot="1" thickTop="1">
      <c r="A12" s="22">
        <f>Sheet2!D18</f>
        <v>18350</v>
      </c>
      <c r="B12" s="9" t="str">
        <f aca="true" t="shared" si="0" ref="B12:B59">IF(A12="","",CONCATENATE("(",Q12," rupees only)"))</f>
        <v>(Eighteen Thousand Three Hundred and Fifty rupees only)</v>
      </c>
      <c r="C12" s="11">
        <f aca="true" t="shared" si="1" ref="C12:C59">INT(A12/100000)</f>
        <v>0</v>
      </c>
      <c r="D12" s="8">
        <f aca="true" t="shared" si="2" ref="D12:D59">INT(A12/1000-C12*100)</f>
        <v>18</v>
      </c>
      <c r="E12" s="8">
        <f aca="true" t="shared" si="3" ref="E12:E59">INT(A12/100-C12*1000-D12*10)</f>
        <v>3</v>
      </c>
      <c r="F12" s="8">
        <f aca="true" t="shared" si="4" ref="F12:F59">INT(A12-C12*100000-D12*1000-E12*100)</f>
        <v>50</v>
      </c>
      <c r="G12" s="8">
        <f aca="true" t="shared" si="5" ref="G12:G59">IF(C12=0,"",LOOKUP(C12,$K$4:$DE$4,$K$5:$DE$5))</f>
      </c>
      <c r="H12" s="8" t="str">
        <f aca="true" t="shared" si="6" ref="H12:H59">IF(D12=0,"",LOOKUP(D12,$K$4:$DE$4,$K$5:$DE$5))</f>
        <v>Eighteen</v>
      </c>
      <c r="I12" s="8" t="str">
        <f aca="true" t="shared" si="7" ref="I12:I59">IF(E12=0,"",LOOKUP(E12,$K$4:$S$4,$K$5:$S$5))</f>
        <v>Three</v>
      </c>
      <c r="J12" s="8" t="str">
        <f aca="true" t="shared" si="8" ref="J12:J59">IF(F12=0,"",LOOKUP(F12,$K$4:$DE$4,$K$5:$DE$5))</f>
        <v>Fifty</v>
      </c>
      <c r="K12" s="8">
        <f aca="true" t="shared" si="9" ref="K12:K59">IF(AND(E12=0,F12=0),1,2)</f>
        <v>2</v>
      </c>
      <c r="L12" s="8">
        <f aca="true" t="shared" si="10" ref="L12:L59">IF(F12=0,3,4)</f>
        <v>4</v>
      </c>
      <c r="M12" s="8">
        <f aca="true" t="shared" si="11" ref="M12:M59">IF(OR(K12=1,L12=3),5,6)</f>
        <v>6</v>
      </c>
      <c r="N12" s="8">
        <f aca="true" t="shared" si="12" ref="N12:N59">IF(C12&gt;1," Lakhs ",IF(C12&gt;0," Lakh ",""))</f>
      </c>
      <c r="O12" s="8" t="str">
        <f aca="true" t="shared" si="13" ref="O12:O59">IF(D12&gt;0," Thousand ","")</f>
        <v> Thousand </v>
      </c>
      <c r="P12" s="8" t="str">
        <f aca="true" t="shared" si="14" ref="P12:P59">IF(E12&gt;0," Hundred ","")</f>
        <v> Hundred </v>
      </c>
      <c r="Q12" s="7" t="str">
        <f aca="true" t="shared" si="15" ref="Q12:Q59">IF(A12=0,"Zero",IF(A12&gt;0,TRIM(CONCATENATE(G12,N12,H12,O12,I12,P12,IF(AND(A12&gt;100,M12=6)," and ",""),J12)),""))</f>
        <v>Eighteen Thousand Three Hundred and Fifty</v>
      </c>
      <c r="DH12" s="12"/>
      <c r="DI12" s="12"/>
      <c r="DL12" s="12"/>
    </row>
    <row r="13" spans="1:116" ht="30" customHeight="1" thickBot="1" thickTop="1">
      <c r="A13" s="10"/>
      <c r="B13" s="9">
        <f t="shared" si="0"/>
      </c>
      <c r="C13" s="11">
        <f t="shared" si="1"/>
        <v>0</v>
      </c>
      <c r="D13" s="8">
        <f t="shared" si="2"/>
        <v>0</v>
      </c>
      <c r="E13" s="8">
        <f t="shared" si="3"/>
        <v>0</v>
      </c>
      <c r="F13" s="8">
        <f t="shared" si="4"/>
        <v>0</v>
      </c>
      <c r="G13" s="8">
        <f t="shared" si="5"/>
      </c>
      <c r="H13" s="8">
        <f t="shared" si="6"/>
      </c>
      <c r="I13" s="8">
        <f t="shared" si="7"/>
      </c>
      <c r="J13" s="8">
        <f t="shared" si="8"/>
      </c>
      <c r="K13" s="8">
        <f t="shared" si="9"/>
        <v>1</v>
      </c>
      <c r="L13" s="8">
        <f t="shared" si="10"/>
        <v>3</v>
      </c>
      <c r="M13" s="8">
        <f t="shared" si="11"/>
        <v>5</v>
      </c>
      <c r="N13" s="8">
        <f t="shared" si="12"/>
      </c>
      <c r="O13" s="8">
        <f t="shared" si="13"/>
      </c>
      <c r="P13" s="8">
        <f t="shared" si="14"/>
      </c>
      <c r="Q13" s="7" t="str">
        <f t="shared" si="15"/>
        <v>Zero</v>
      </c>
      <c r="DH13" s="13"/>
      <c r="DI13" s="12"/>
      <c r="DL13" s="12"/>
    </row>
    <row r="14" spans="1:116" ht="30" customHeight="1" thickBot="1" thickTop="1">
      <c r="A14" s="10"/>
      <c r="B14" s="9">
        <f t="shared" si="0"/>
      </c>
      <c r="C14" s="11">
        <f t="shared" si="1"/>
        <v>0</v>
      </c>
      <c r="D14" s="8">
        <f t="shared" si="2"/>
        <v>0</v>
      </c>
      <c r="E14" s="8">
        <f t="shared" si="3"/>
        <v>0</v>
      </c>
      <c r="F14" s="8">
        <f t="shared" si="4"/>
        <v>0</v>
      </c>
      <c r="G14" s="8">
        <f t="shared" si="5"/>
      </c>
      <c r="H14" s="8">
        <f t="shared" si="6"/>
      </c>
      <c r="I14" s="8">
        <f t="shared" si="7"/>
      </c>
      <c r="J14" s="8">
        <f t="shared" si="8"/>
      </c>
      <c r="K14" s="8">
        <f t="shared" si="9"/>
        <v>1</v>
      </c>
      <c r="L14" s="8">
        <f t="shared" si="10"/>
        <v>3</v>
      </c>
      <c r="M14" s="8">
        <f t="shared" si="11"/>
        <v>5</v>
      </c>
      <c r="N14" s="8">
        <f t="shared" si="12"/>
      </c>
      <c r="O14" s="8">
        <f t="shared" si="13"/>
      </c>
      <c r="P14" s="8">
        <f t="shared" si="14"/>
      </c>
      <c r="Q14" s="7" t="str">
        <f t="shared" si="15"/>
        <v>Zero</v>
      </c>
      <c r="DH14" s="13"/>
      <c r="DI14" s="12"/>
      <c r="DL14" s="12"/>
    </row>
    <row r="15" spans="1:116" ht="30" customHeight="1" thickBot="1" thickTop="1">
      <c r="A15" s="10"/>
      <c r="B15" s="9">
        <f t="shared" si="0"/>
      </c>
      <c r="C15" s="11">
        <f t="shared" si="1"/>
        <v>0</v>
      </c>
      <c r="D15" s="8">
        <f t="shared" si="2"/>
        <v>0</v>
      </c>
      <c r="E15" s="8">
        <f t="shared" si="3"/>
        <v>0</v>
      </c>
      <c r="F15" s="8">
        <f t="shared" si="4"/>
        <v>0</v>
      </c>
      <c r="G15" s="8">
        <f t="shared" si="5"/>
      </c>
      <c r="H15" s="8">
        <f t="shared" si="6"/>
      </c>
      <c r="I15" s="8">
        <f t="shared" si="7"/>
      </c>
      <c r="J15" s="8">
        <f t="shared" si="8"/>
      </c>
      <c r="K15" s="8">
        <f t="shared" si="9"/>
        <v>1</v>
      </c>
      <c r="L15" s="8">
        <f t="shared" si="10"/>
        <v>3</v>
      </c>
      <c r="M15" s="8">
        <f t="shared" si="11"/>
        <v>5</v>
      </c>
      <c r="N15" s="8">
        <f t="shared" si="12"/>
      </c>
      <c r="O15" s="8">
        <f t="shared" si="13"/>
      </c>
      <c r="P15" s="8">
        <f t="shared" si="14"/>
      </c>
      <c r="Q15" s="7" t="str">
        <f t="shared" si="15"/>
        <v>Zero</v>
      </c>
      <c r="DL15" s="12"/>
    </row>
    <row r="16" spans="1:116" ht="30" customHeight="1" thickBot="1" thickTop="1">
      <c r="A16" s="10"/>
      <c r="B16" s="9">
        <f t="shared" si="0"/>
      </c>
      <c r="C16" s="11">
        <f t="shared" si="1"/>
        <v>0</v>
      </c>
      <c r="D16" s="8">
        <f t="shared" si="2"/>
        <v>0</v>
      </c>
      <c r="E16" s="8">
        <f t="shared" si="3"/>
        <v>0</v>
      </c>
      <c r="F16" s="8">
        <f t="shared" si="4"/>
        <v>0</v>
      </c>
      <c r="G16" s="8">
        <f t="shared" si="5"/>
      </c>
      <c r="H16" s="8">
        <f t="shared" si="6"/>
      </c>
      <c r="I16" s="8">
        <f t="shared" si="7"/>
      </c>
      <c r="J16" s="8">
        <f t="shared" si="8"/>
      </c>
      <c r="K16" s="8">
        <f t="shared" si="9"/>
        <v>1</v>
      </c>
      <c r="L16" s="8">
        <f t="shared" si="10"/>
        <v>3</v>
      </c>
      <c r="M16" s="8">
        <f t="shared" si="11"/>
        <v>5</v>
      </c>
      <c r="N16" s="8">
        <f t="shared" si="12"/>
      </c>
      <c r="O16" s="8">
        <f t="shared" si="13"/>
      </c>
      <c r="P16" s="8">
        <f t="shared" si="14"/>
      </c>
      <c r="Q16" s="7" t="str">
        <f t="shared" si="15"/>
        <v>Zero</v>
      </c>
      <c r="DI16" s="12"/>
      <c r="DL16" s="12"/>
    </row>
    <row r="17" spans="1:17" ht="30" customHeight="1" thickBot="1" thickTop="1">
      <c r="A17" s="10"/>
      <c r="B17" s="9">
        <f t="shared" si="0"/>
      </c>
      <c r="C17" s="11">
        <f t="shared" si="1"/>
        <v>0</v>
      </c>
      <c r="D17" s="8">
        <f t="shared" si="2"/>
        <v>0</v>
      </c>
      <c r="E17" s="8">
        <f t="shared" si="3"/>
        <v>0</v>
      </c>
      <c r="F17" s="8">
        <f t="shared" si="4"/>
        <v>0</v>
      </c>
      <c r="G17" s="8">
        <f t="shared" si="5"/>
      </c>
      <c r="H17" s="8">
        <f t="shared" si="6"/>
      </c>
      <c r="I17" s="8">
        <f t="shared" si="7"/>
      </c>
      <c r="J17" s="8">
        <f t="shared" si="8"/>
      </c>
      <c r="K17" s="8">
        <f t="shared" si="9"/>
        <v>1</v>
      </c>
      <c r="L17" s="8">
        <f t="shared" si="10"/>
        <v>3</v>
      </c>
      <c r="M17" s="8">
        <f t="shared" si="11"/>
        <v>5</v>
      </c>
      <c r="N17" s="8">
        <f t="shared" si="12"/>
      </c>
      <c r="O17" s="8">
        <f t="shared" si="13"/>
      </c>
      <c r="P17" s="8">
        <f t="shared" si="14"/>
      </c>
      <c r="Q17" s="7" t="str">
        <f t="shared" si="15"/>
        <v>Zero</v>
      </c>
    </row>
    <row r="18" spans="1:114" ht="30" customHeight="1" thickBot="1" thickTop="1">
      <c r="A18" s="10"/>
      <c r="B18" s="9">
        <f t="shared" si="0"/>
      </c>
      <c r="C18" s="11">
        <f t="shared" si="1"/>
        <v>0</v>
      </c>
      <c r="D18" s="8">
        <f t="shared" si="2"/>
        <v>0</v>
      </c>
      <c r="E18" s="8">
        <f t="shared" si="3"/>
        <v>0</v>
      </c>
      <c r="F18" s="8">
        <f t="shared" si="4"/>
        <v>0</v>
      </c>
      <c r="G18" s="8">
        <f t="shared" si="5"/>
      </c>
      <c r="H18" s="8">
        <f t="shared" si="6"/>
      </c>
      <c r="I18" s="8">
        <f t="shared" si="7"/>
      </c>
      <c r="J18" s="8">
        <f t="shared" si="8"/>
      </c>
      <c r="K18" s="8">
        <f t="shared" si="9"/>
        <v>1</v>
      </c>
      <c r="L18" s="8">
        <f t="shared" si="10"/>
        <v>3</v>
      </c>
      <c r="M18" s="8">
        <f t="shared" si="11"/>
        <v>5</v>
      </c>
      <c r="N18" s="8">
        <f t="shared" si="12"/>
      </c>
      <c r="O18" s="8">
        <f t="shared" si="13"/>
      </c>
      <c r="P18" s="8">
        <f t="shared" si="14"/>
      </c>
      <c r="Q18" s="7" t="str">
        <f t="shared" si="15"/>
        <v>Zero</v>
      </c>
      <c r="DI18" s="131"/>
      <c r="DJ18" s="131"/>
    </row>
    <row r="19" spans="1:17" ht="30" customHeight="1" thickBot="1" thickTop="1">
      <c r="A19" s="10"/>
      <c r="B19" s="9">
        <f t="shared" si="0"/>
      </c>
      <c r="C19" s="11">
        <f t="shared" si="1"/>
        <v>0</v>
      </c>
      <c r="D19" s="8">
        <f t="shared" si="2"/>
        <v>0</v>
      </c>
      <c r="E19" s="8">
        <f t="shared" si="3"/>
        <v>0</v>
      </c>
      <c r="F19" s="8">
        <f t="shared" si="4"/>
        <v>0</v>
      </c>
      <c r="G19" s="8">
        <f t="shared" si="5"/>
      </c>
      <c r="H19" s="8">
        <f t="shared" si="6"/>
      </c>
      <c r="I19" s="8">
        <f t="shared" si="7"/>
      </c>
      <c r="J19" s="8">
        <f t="shared" si="8"/>
      </c>
      <c r="K19" s="8">
        <f t="shared" si="9"/>
        <v>1</v>
      </c>
      <c r="L19" s="8">
        <f t="shared" si="10"/>
        <v>3</v>
      </c>
      <c r="M19" s="8">
        <f t="shared" si="11"/>
        <v>5</v>
      </c>
      <c r="N19" s="8">
        <f t="shared" si="12"/>
      </c>
      <c r="O19" s="8">
        <f t="shared" si="13"/>
      </c>
      <c r="P19" s="8">
        <f t="shared" si="14"/>
      </c>
      <c r="Q19" s="7" t="str">
        <f t="shared" si="15"/>
        <v>Zero</v>
      </c>
    </row>
    <row r="20" spans="1:17" ht="30" customHeight="1" thickBot="1" thickTop="1">
      <c r="A20" s="10"/>
      <c r="B20" s="9">
        <f t="shared" si="0"/>
      </c>
      <c r="C20" s="11">
        <f t="shared" si="1"/>
        <v>0</v>
      </c>
      <c r="D20" s="8">
        <f t="shared" si="2"/>
        <v>0</v>
      </c>
      <c r="E20" s="8">
        <f t="shared" si="3"/>
        <v>0</v>
      </c>
      <c r="F20" s="8">
        <f t="shared" si="4"/>
        <v>0</v>
      </c>
      <c r="G20" s="8">
        <f t="shared" si="5"/>
      </c>
      <c r="H20" s="8">
        <f t="shared" si="6"/>
      </c>
      <c r="I20" s="8">
        <f t="shared" si="7"/>
      </c>
      <c r="J20" s="8">
        <f t="shared" si="8"/>
      </c>
      <c r="K20" s="8">
        <f t="shared" si="9"/>
        <v>1</v>
      </c>
      <c r="L20" s="8">
        <f t="shared" si="10"/>
        <v>3</v>
      </c>
      <c r="M20" s="8">
        <f t="shared" si="11"/>
        <v>5</v>
      </c>
      <c r="N20" s="8">
        <f t="shared" si="12"/>
      </c>
      <c r="O20" s="8">
        <f t="shared" si="13"/>
      </c>
      <c r="P20" s="8">
        <f t="shared" si="14"/>
      </c>
      <c r="Q20" s="7" t="str">
        <f t="shared" si="15"/>
        <v>Zero</v>
      </c>
    </row>
    <row r="21" spans="1:17" ht="30" customHeight="1" thickBot="1" thickTop="1">
      <c r="A21" s="10"/>
      <c r="B21" s="9">
        <f t="shared" si="0"/>
      </c>
      <c r="C21" s="11">
        <f t="shared" si="1"/>
        <v>0</v>
      </c>
      <c r="D21" s="8">
        <f t="shared" si="2"/>
        <v>0</v>
      </c>
      <c r="E21" s="8">
        <f t="shared" si="3"/>
        <v>0</v>
      </c>
      <c r="F21" s="8">
        <f t="shared" si="4"/>
        <v>0</v>
      </c>
      <c r="G21" s="8">
        <f t="shared" si="5"/>
      </c>
      <c r="H21" s="8">
        <f t="shared" si="6"/>
      </c>
      <c r="I21" s="8">
        <f t="shared" si="7"/>
      </c>
      <c r="J21" s="8">
        <f t="shared" si="8"/>
      </c>
      <c r="K21" s="8">
        <f t="shared" si="9"/>
        <v>1</v>
      </c>
      <c r="L21" s="8">
        <f t="shared" si="10"/>
        <v>3</v>
      </c>
      <c r="M21" s="8">
        <f t="shared" si="11"/>
        <v>5</v>
      </c>
      <c r="N21" s="8">
        <f t="shared" si="12"/>
      </c>
      <c r="O21" s="8">
        <f t="shared" si="13"/>
      </c>
      <c r="P21" s="8">
        <f t="shared" si="14"/>
      </c>
      <c r="Q21" s="7" t="str">
        <f t="shared" si="15"/>
        <v>Zero</v>
      </c>
    </row>
    <row r="22" spans="1:17" ht="30" customHeight="1" thickBot="1" thickTop="1">
      <c r="A22" s="10"/>
      <c r="B22" s="9">
        <f t="shared" si="0"/>
      </c>
      <c r="C22" s="11">
        <f t="shared" si="1"/>
        <v>0</v>
      </c>
      <c r="D22" s="8">
        <f t="shared" si="2"/>
        <v>0</v>
      </c>
      <c r="E22" s="8">
        <f t="shared" si="3"/>
        <v>0</v>
      </c>
      <c r="F22" s="8">
        <f t="shared" si="4"/>
        <v>0</v>
      </c>
      <c r="G22" s="8">
        <f t="shared" si="5"/>
      </c>
      <c r="H22" s="8">
        <f t="shared" si="6"/>
      </c>
      <c r="I22" s="8">
        <f t="shared" si="7"/>
      </c>
      <c r="J22" s="8">
        <f t="shared" si="8"/>
      </c>
      <c r="K22" s="8">
        <f t="shared" si="9"/>
        <v>1</v>
      </c>
      <c r="L22" s="8">
        <f t="shared" si="10"/>
        <v>3</v>
      </c>
      <c r="M22" s="8">
        <f t="shared" si="11"/>
        <v>5</v>
      </c>
      <c r="N22" s="8">
        <f t="shared" si="12"/>
      </c>
      <c r="O22" s="8">
        <f t="shared" si="13"/>
      </c>
      <c r="P22" s="8">
        <f t="shared" si="14"/>
      </c>
      <c r="Q22" s="7" t="str">
        <f t="shared" si="15"/>
        <v>Zero</v>
      </c>
    </row>
    <row r="23" spans="1:17" ht="30" customHeight="1" thickBot="1" thickTop="1">
      <c r="A23" s="10"/>
      <c r="B23" s="9">
        <f t="shared" si="0"/>
      </c>
      <c r="C23" s="11">
        <f t="shared" si="1"/>
        <v>0</v>
      </c>
      <c r="D23" s="8">
        <f t="shared" si="2"/>
        <v>0</v>
      </c>
      <c r="E23" s="8">
        <f t="shared" si="3"/>
        <v>0</v>
      </c>
      <c r="F23" s="8">
        <f t="shared" si="4"/>
        <v>0</v>
      </c>
      <c r="G23" s="8">
        <f t="shared" si="5"/>
      </c>
      <c r="H23" s="8">
        <f t="shared" si="6"/>
      </c>
      <c r="I23" s="8">
        <f t="shared" si="7"/>
      </c>
      <c r="J23" s="8">
        <f t="shared" si="8"/>
      </c>
      <c r="K23" s="8">
        <f t="shared" si="9"/>
        <v>1</v>
      </c>
      <c r="L23" s="8">
        <f t="shared" si="10"/>
        <v>3</v>
      </c>
      <c r="M23" s="8">
        <f t="shared" si="11"/>
        <v>5</v>
      </c>
      <c r="N23" s="8">
        <f t="shared" si="12"/>
      </c>
      <c r="O23" s="8">
        <f t="shared" si="13"/>
      </c>
      <c r="P23" s="8">
        <f t="shared" si="14"/>
      </c>
      <c r="Q23" s="7" t="str">
        <f t="shared" si="15"/>
        <v>Zero</v>
      </c>
    </row>
    <row r="24" spans="1:17" ht="30" customHeight="1" thickBot="1" thickTop="1">
      <c r="A24" s="10"/>
      <c r="B24" s="9">
        <f t="shared" si="0"/>
      </c>
      <c r="C24" s="11">
        <f t="shared" si="1"/>
        <v>0</v>
      </c>
      <c r="D24" s="8">
        <f t="shared" si="2"/>
        <v>0</v>
      </c>
      <c r="E24" s="8">
        <f t="shared" si="3"/>
        <v>0</v>
      </c>
      <c r="F24" s="8">
        <f t="shared" si="4"/>
        <v>0</v>
      </c>
      <c r="G24" s="8">
        <f t="shared" si="5"/>
      </c>
      <c r="H24" s="8">
        <f t="shared" si="6"/>
      </c>
      <c r="I24" s="8">
        <f t="shared" si="7"/>
      </c>
      <c r="J24" s="8">
        <f t="shared" si="8"/>
      </c>
      <c r="K24" s="8">
        <f t="shared" si="9"/>
        <v>1</v>
      </c>
      <c r="L24" s="8">
        <f t="shared" si="10"/>
        <v>3</v>
      </c>
      <c r="M24" s="8">
        <f t="shared" si="11"/>
        <v>5</v>
      </c>
      <c r="N24" s="8">
        <f t="shared" si="12"/>
      </c>
      <c r="O24" s="8">
        <f t="shared" si="13"/>
      </c>
      <c r="P24" s="8">
        <f t="shared" si="14"/>
      </c>
      <c r="Q24" s="7" t="str">
        <f t="shared" si="15"/>
        <v>Zero</v>
      </c>
    </row>
    <row r="25" spans="1:17" ht="30" customHeight="1" thickBot="1" thickTop="1">
      <c r="A25" s="10"/>
      <c r="B25" s="9">
        <f t="shared" si="0"/>
      </c>
      <c r="C25" s="11">
        <f t="shared" si="1"/>
        <v>0</v>
      </c>
      <c r="D25" s="8">
        <f t="shared" si="2"/>
        <v>0</v>
      </c>
      <c r="E25" s="8">
        <f t="shared" si="3"/>
        <v>0</v>
      </c>
      <c r="F25" s="8">
        <f t="shared" si="4"/>
        <v>0</v>
      </c>
      <c r="G25" s="8">
        <f t="shared" si="5"/>
      </c>
      <c r="H25" s="8">
        <f t="shared" si="6"/>
      </c>
      <c r="I25" s="8">
        <f t="shared" si="7"/>
      </c>
      <c r="J25" s="8">
        <f t="shared" si="8"/>
      </c>
      <c r="K25" s="8">
        <f t="shared" si="9"/>
        <v>1</v>
      </c>
      <c r="L25" s="8">
        <f t="shared" si="10"/>
        <v>3</v>
      </c>
      <c r="M25" s="8">
        <f t="shared" si="11"/>
        <v>5</v>
      </c>
      <c r="N25" s="8">
        <f t="shared" si="12"/>
      </c>
      <c r="O25" s="8">
        <f t="shared" si="13"/>
      </c>
      <c r="P25" s="8">
        <f t="shared" si="14"/>
      </c>
      <c r="Q25" s="7" t="str">
        <f t="shared" si="15"/>
        <v>Zero</v>
      </c>
    </row>
    <row r="26" spans="1:17" ht="30" customHeight="1" thickBot="1" thickTop="1">
      <c r="A26" s="10"/>
      <c r="B26" s="9">
        <f t="shared" si="0"/>
      </c>
      <c r="C26" s="11">
        <f t="shared" si="1"/>
        <v>0</v>
      </c>
      <c r="D26" s="8">
        <f t="shared" si="2"/>
        <v>0</v>
      </c>
      <c r="E26" s="8">
        <f t="shared" si="3"/>
        <v>0</v>
      </c>
      <c r="F26" s="8">
        <f t="shared" si="4"/>
        <v>0</v>
      </c>
      <c r="G26" s="8">
        <f t="shared" si="5"/>
      </c>
      <c r="H26" s="8">
        <f t="shared" si="6"/>
      </c>
      <c r="I26" s="8">
        <f t="shared" si="7"/>
      </c>
      <c r="J26" s="8">
        <f t="shared" si="8"/>
      </c>
      <c r="K26" s="8">
        <f t="shared" si="9"/>
        <v>1</v>
      </c>
      <c r="L26" s="8">
        <f t="shared" si="10"/>
        <v>3</v>
      </c>
      <c r="M26" s="8">
        <f t="shared" si="11"/>
        <v>5</v>
      </c>
      <c r="N26" s="8">
        <f t="shared" si="12"/>
      </c>
      <c r="O26" s="8">
        <f t="shared" si="13"/>
      </c>
      <c r="P26" s="8">
        <f t="shared" si="14"/>
      </c>
      <c r="Q26" s="7" t="str">
        <f t="shared" si="15"/>
        <v>Zero</v>
      </c>
    </row>
    <row r="27" spans="1:17" ht="30" customHeight="1" thickBot="1" thickTop="1">
      <c r="A27" s="10"/>
      <c r="B27" s="9">
        <f t="shared" si="0"/>
      </c>
      <c r="C27" s="11">
        <f t="shared" si="1"/>
        <v>0</v>
      </c>
      <c r="D27" s="8">
        <f t="shared" si="2"/>
        <v>0</v>
      </c>
      <c r="E27" s="8">
        <f t="shared" si="3"/>
        <v>0</v>
      </c>
      <c r="F27" s="8">
        <f t="shared" si="4"/>
        <v>0</v>
      </c>
      <c r="G27" s="8">
        <f t="shared" si="5"/>
      </c>
      <c r="H27" s="8">
        <f t="shared" si="6"/>
      </c>
      <c r="I27" s="8">
        <f t="shared" si="7"/>
      </c>
      <c r="J27" s="8">
        <f t="shared" si="8"/>
      </c>
      <c r="K27" s="8">
        <f t="shared" si="9"/>
        <v>1</v>
      </c>
      <c r="L27" s="8">
        <f t="shared" si="10"/>
        <v>3</v>
      </c>
      <c r="M27" s="8">
        <f t="shared" si="11"/>
        <v>5</v>
      </c>
      <c r="N27" s="8">
        <f t="shared" si="12"/>
      </c>
      <c r="O27" s="8">
        <f t="shared" si="13"/>
      </c>
      <c r="P27" s="8">
        <f t="shared" si="14"/>
      </c>
      <c r="Q27" s="7" t="str">
        <f t="shared" si="15"/>
        <v>Zero</v>
      </c>
    </row>
    <row r="28" spans="1:17" ht="30" customHeight="1" thickBot="1" thickTop="1">
      <c r="A28" s="10"/>
      <c r="B28" s="9">
        <f t="shared" si="0"/>
      </c>
      <c r="C28" s="11">
        <f t="shared" si="1"/>
        <v>0</v>
      </c>
      <c r="D28" s="8">
        <f t="shared" si="2"/>
        <v>0</v>
      </c>
      <c r="E28" s="8">
        <f t="shared" si="3"/>
        <v>0</v>
      </c>
      <c r="F28" s="8">
        <f t="shared" si="4"/>
        <v>0</v>
      </c>
      <c r="G28" s="8">
        <f t="shared" si="5"/>
      </c>
      <c r="H28" s="8">
        <f t="shared" si="6"/>
      </c>
      <c r="I28" s="8">
        <f t="shared" si="7"/>
      </c>
      <c r="J28" s="8">
        <f t="shared" si="8"/>
      </c>
      <c r="K28" s="8">
        <f t="shared" si="9"/>
        <v>1</v>
      </c>
      <c r="L28" s="8">
        <f t="shared" si="10"/>
        <v>3</v>
      </c>
      <c r="M28" s="8">
        <f t="shared" si="11"/>
        <v>5</v>
      </c>
      <c r="N28" s="8">
        <f t="shared" si="12"/>
      </c>
      <c r="O28" s="8">
        <f t="shared" si="13"/>
      </c>
      <c r="P28" s="8">
        <f t="shared" si="14"/>
      </c>
      <c r="Q28" s="7" t="str">
        <f t="shared" si="15"/>
        <v>Zero</v>
      </c>
    </row>
    <row r="29" spans="1:17" ht="30" customHeight="1" thickBot="1" thickTop="1">
      <c r="A29" s="10"/>
      <c r="B29" s="9">
        <f t="shared" si="0"/>
      </c>
      <c r="C29" s="11">
        <f t="shared" si="1"/>
        <v>0</v>
      </c>
      <c r="D29" s="8">
        <f t="shared" si="2"/>
        <v>0</v>
      </c>
      <c r="E29" s="8">
        <f t="shared" si="3"/>
        <v>0</v>
      </c>
      <c r="F29" s="8">
        <f t="shared" si="4"/>
        <v>0</v>
      </c>
      <c r="G29" s="8">
        <f t="shared" si="5"/>
      </c>
      <c r="H29" s="8">
        <f t="shared" si="6"/>
      </c>
      <c r="I29" s="8">
        <f t="shared" si="7"/>
      </c>
      <c r="J29" s="8">
        <f t="shared" si="8"/>
      </c>
      <c r="K29" s="8">
        <f t="shared" si="9"/>
        <v>1</v>
      </c>
      <c r="L29" s="8">
        <f t="shared" si="10"/>
        <v>3</v>
      </c>
      <c r="M29" s="8">
        <f t="shared" si="11"/>
        <v>5</v>
      </c>
      <c r="N29" s="8">
        <f t="shared" si="12"/>
      </c>
      <c r="O29" s="8">
        <f t="shared" si="13"/>
      </c>
      <c r="P29" s="8">
        <f t="shared" si="14"/>
      </c>
      <c r="Q29" s="7" t="str">
        <f t="shared" si="15"/>
        <v>Zero</v>
      </c>
    </row>
    <row r="30" spans="1:17" ht="30" customHeight="1" thickBot="1" thickTop="1">
      <c r="A30" s="10"/>
      <c r="B30" s="9">
        <f t="shared" si="0"/>
      </c>
      <c r="C30" s="11">
        <f t="shared" si="1"/>
        <v>0</v>
      </c>
      <c r="D30" s="8">
        <f t="shared" si="2"/>
        <v>0</v>
      </c>
      <c r="E30" s="8">
        <f t="shared" si="3"/>
        <v>0</v>
      </c>
      <c r="F30" s="8">
        <f t="shared" si="4"/>
        <v>0</v>
      </c>
      <c r="G30" s="8">
        <f t="shared" si="5"/>
      </c>
      <c r="H30" s="8">
        <f t="shared" si="6"/>
      </c>
      <c r="I30" s="8">
        <f t="shared" si="7"/>
      </c>
      <c r="J30" s="8">
        <f t="shared" si="8"/>
      </c>
      <c r="K30" s="8">
        <f t="shared" si="9"/>
        <v>1</v>
      </c>
      <c r="L30" s="8">
        <f t="shared" si="10"/>
        <v>3</v>
      </c>
      <c r="M30" s="8">
        <f t="shared" si="11"/>
        <v>5</v>
      </c>
      <c r="N30" s="8">
        <f t="shared" si="12"/>
      </c>
      <c r="O30" s="8">
        <f t="shared" si="13"/>
      </c>
      <c r="P30" s="8">
        <f t="shared" si="14"/>
      </c>
      <c r="Q30" s="7" t="str">
        <f t="shared" si="15"/>
        <v>Zero</v>
      </c>
    </row>
    <row r="31" spans="1:17" ht="30" customHeight="1" thickBot="1" thickTop="1">
      <c r="A31" s="10"/>
      <c r="B31" s="9">
        <f t="shared" si="0"/>
      </c>
      <c r="C31" s="11">
        <f t="shared" si="1"/>
        <v>0</v>
      </c>
      <c r="D31" s="8">
        <f t="shared" si="2"/>
        <v>0</v>
      </c>
      <c r="E31" s="8">
        <f t="shared" si="3"/>
        <v>0</v>
      </c>
      <c r="F31" s="8">
        <f t="shared" si="4"/>
        <v>0</v>
      </c>
      <c r="G31" s="8">
        <f t="shared" si="5"/>
      </c>
      <c r="H31" s="8">
        <f t="shared" si="6"/>
      </c>
      <c r="I31" s="8">
        <f t="shared" si="7"/>
      </c>
      <c r="J31" s="8">
        <f t="shared" si="8"/>
      </c>
      <c r="K31" s="8">
        <f t="shared" si="9"/>
        <v>1</v>
      </c>
      <c r="L31" s="8">
        <f t="shared" si="10"/>
        <v>3</v>
      </c>
      <c r="M31" s="8">
        <f t="shared" si="11"/>
        <v>5</v>
      </c>
      <c r="N31" s="8">
        <f t="shared" si="12"/>
      </c>
      <c r="O31" s="8">
        <f t="shared" si="13"/>
      </c>
      <c r="P31" s="8">
        <f t="shared" si="14"/>
      </c>
      <c r="Q31" s="7" t="str">
        <f t="shared" si="15"/>
        <v>Zero</v>
      </c>
    </row>
    <row r="32" spans="1:17" ht="30" customHeight="1" thickBot="1" thickTop="1">
      <c r="A32" s="10"/>
      <c r="B32" s="9">
        <f t="shared" si="0"/>
      </c>
      <c r="C32" s="11">
        <f t="shared" si="1"/>
        <v>0</v>
      </c>
      <c r="D32" s="8">
        <f t="shared" si="2"/>
        <v>0</v>
      </c>
      <c r="E32" s="8">
        <f t="shared" si="3"/>
        <v>0</v>
      </c>
      <c r="F32" s="8">
        <f t="shared" si="4"/>
        <v>0</v>
      </c>
      <c r="G32" s="8">
        <f t="shared" si="5"/>
      </c>
      <c r="H32" s="8">
        <f t="shared" si="6"/>
      </c>
      <c r="I32" s="8">
        <f t="shared" si="7"/>
      </c>
      <c r="J32" s="8">
        <f t="shared" si="8"/>
      </c>
      <c r="K32" s="8">
        <f t="shared" si="9"/>
        <v>1</v>
      </c>
      <c r="L32" s="8">
        <f t="shared" si="10"/>
        <v>3</v>
      </c>
      <c r="M32" s="8">
        <f t="shared" si="11"/>
        <v>5</v>
      </c>
      <c r="N32" s="8">
        <f t="shared" si="12"/>
      </c>
      <c r="O32" s="8">
        <f t="shared" si="13"/>
      </c>
      <c r="P32" s="8">
        <f t="shared" si="14"/>
      </c>
      <c r="Q32" s="7" t="str">
        <f t="shared" si="15"/>
        <v>Zero</v>
      </c>
    </row>
    <row r="33" spans="1:17" s="3" customFormat="1" ht="30" customHeight="1" thickBot="1" thickTop="1">
      <c r="A33" s="10"/>
      <c r="B33" s="9">
        <f t="shared" si="0"/>
      </c>
      <c r="C33" s="11">
        <f t="shared" si="1"/>
        <v>0</v>
      </c>
      <c r="D33" s="8">
        <f t="shared" si="2"/>
        <v>0</v>
      </c>
      <c r="E33" s="8">
        <f t="shared" si="3"/>
        <v>0</v>
      </c>
      <c r="F33" s="8">
        <f t="shared" si="4"/>
        <v>0</v>
      </c>
      <c r="G33" s="8">
        <f t="shared" si="5"/>
      </c>
      <c r="H33" s="8">
        <f t="shared" si="6"/>
      </c>
      <c r="I33" s="8">
        <f t="shared" si="7"/>
      </c>
      <c r="J33" s="8">
        <f t="shared" si="8"/>
      </c>
      <c r="K33" s="8">
        <f t="shared" si="9"/>
        <v>1</v>
      </c>
      <c r="L33" s="8">
        <f t="shared" si="10"/>
        <v>3</v>
      </c>
      <c r="M33" s="8">
        <f t="shared" si="11"/>
        <v>5</v>
      </c>
      <c r="N33" s="8">
        <f t="shared" si="12"/>
      </c>
      <c r="O33" s="8">
        <f t="shared" si="13"/>
      </c>
      <c r="P33" s="8">
        <f t="shared" si="14"/>
      </c>
      <c r="Q33" s="7" t="str">
        <f t="shared" si="15"/>
        <v>Zero</v>
      </c>
    </row>
    <row r="34" spans="1:17" s="3" customFormat="1" ht="30" customHeight="1" thickBot="1" thickTop="1">
      <c r="A34" s="10"/>
      <c r="B34" s="9">
        <f t="shared" si="0"/>
      </c>
      <c r="C34" s="11">
        <f t="shared" si="1"/>
        <v>0</v>
      </c>
      <c r="D34" s="8">
        <f t="shared" si="2"/>
        <v>0</v>
      </c>
      <c r="E34" s="8">
        <f t="shared" si="3"/>
        <v>0</v>
      </c>
      <c r="F34" s="8">
        <f t="shared" si="4"/>
        <v>0</v>
      </c>
      <c r="G34" s="8">
        <f t="shared" si="5"/>
      </c>
      <c r="H34" s="8">
        <f t="shared" si="6"/>
      </c>
      <c r="I34" s="8">
        <f t="shared" si="7"/>
      </c>
      <c r="J34" s="8">
        <f t="shared" si="8"/>
      </c>
      <c r="K34" s="8">
        <f t="shared" si="9"/>
        <v>1</v>
      </c>
      <c r="L34" s="8">
        <f t="shared" si="10"/>
        <v>3</v>
      </c>
      <c r="M34" s="8">
        <f t="shared" si="11"/>
        <v>5</v>
      </c>
      <c r="N34" s="8">
        <f t="shared" si="12"/>
      </c>
      <c r="O34" s="8">
        <f t="shared" si="13"/>
      </c>
      <c r="P34" s="8">
        <f t="shared" si="14"/>
      </c>
      <c r="Q34" s="7" t="str">
        <f t="shared" si="15"/>
        <v>Zero</v>
      </c>
    </row>
    <row r="35" spans="1:17" s="3" customFormat="1" ht="30" customHeight="1" thickBot="1" thickTop="1">
      <c r="A35" s="10"/>
      <c r="B35" s="9">
        <f t="shared" si="0"/>
      </c>
      <c r="C35" s="11">
        <f t="shared" si="1"/>
        <v>0</v>
      </c>
      <c r="D35" s="8">
        <f t="shared" si="2"/>
        <v>0</v>
      </c>
      <c r="E35" s="8">
        <f t="shared" si="3"/>
        <v>0</v>
      </c>
      <c r="F35" s="8">
        <f t="shared" si="4"/>
        <v>0</v>
      </c>
      <c r="G35" s="8">
        <f t="shared" si="5"/>
      </c>
      <c r="H35" s="8">
        <f t="shared" si="6"/>
      </c>
      <c r="I35" s="8">
        <f t="shared" si="7"/>
      </c>
      <c r="J35" s="8">
        <f t="shared" si="8"/>
      </c>
      <c r="K35" s="8">
        <f t="shared" si="9"/>
        <v>1</v>
      </c>
      <c r="L35" s="8">
        <f t="shared" si="10"/>
        <v>3</v>
      </c>
      <c r="M35" s="8">
        <f t="shared" si="11"/>
        <v>5</v>
      </c>
      <c r="N35" s="8">
        <f t="shared" si="12"/>
      </c>
      <c r="O35" s="8">
        <f t="shared" si="13"/>
      </c>
      <c r="P35" s="8">
        <f t="shared" si="14"/>
      </c>
      <c r="Q35" s="7" t="str">
        <f t="shared" si="15"/>
        <v>Zero</v>
      </c>
    </row>
    <row r="36" spans="1:17" s="3" customFormat="1" ht="30" customHeight="1" thickBot="1" thickTop="1">
      <c r="A36" s="10"/>
      <c r="B36" s="9">
        <f t="shared" si="0"/>
      </c>
      <c r="C36" s="11">
        <f t="shared" si="1"/>
        <v>0</v>
      </c>
      <c r="D36" s="8">
        <f t="shared" si="2"/>
        <v>0</v>
      </c>
      <c r="E36" s="8">
        <f t="shared" si="3"/>
        <v>0</v>
      </c>
      <c r="F36" s="8">
        <f t="shared" si="4"/>
        <v>0</v>
      </c>
      <c r="G36" s="8">
        <f t="shared" si="5"/>
      </c>
      <c r="H36" s="8">
        <f t="shared" si="6"/>
      </c>
      <c r="I36" s="8">
        <f t="shared" si="7"/>
      </c>
      <c r="J36" s="8">
        <f t="shared" si="8"/>
      </c>
      <c r="K36" s="8">
        <f t="shared" si="9"/>
        <v>1</v>
      </c>
      <c r="L36" s="8">
        <f t="shared" si="10"/>
        <v>3</v>
      </c>
      <c r="M36" s="8">
        <f t="shared" si="11"/>
        <v>5</v>
      </c>
      <c r="N36" s="8">
        <f t="shared" si="12"/>
      </c>
      <c r="O36" s="8">
        <f t="shared" si="13"/>
      </c>
      <c r="P36" s="8">
        <f t="shared" si="14"/>
      </c>
      <c r="Q36" s="7" t="str">
        <f t="shared" si="15"/>
        <v>Zero</v>
      </c>
    </row>
    <row r="37" spans="1:17" s="3" customFormat="1" ht="30" customHeight="1" thickBot="1" thickTop="1">
      <c r="A37" s="10"/>
      <c r="B37" s="9">
        <f t="shared" si="0"/>
      </c>
      <c r="C37" s="11">
        <f t="shared" si="1"/>
        <v>0</v>
      </c>
      <c r="D37" s="8">
        <f t="shared" si="2"/>
        <v>0</v>
      </c>
      <c r="E37" s="8">
        <f t="shared" si="3"/>
        <v>0</v>
      </c>
      <c r="F37" s="8">
        <f t="shared" si="4"/>
        <v>0</v>
      </c>
      <c r="G37" s="8">
        <f t="shared" si="5"/>
      </c>
      <c r="H37" s="8">
        <f t="shared" si="6"/>
      </c>
      <c r="I37" s="8">
        <f t="shared" si="7"/>
      </c>
      <c r="J37" s="8">
        <f t="shared" si="8"/>
      </c>
      <c r="K37" s="8">
        <f t="shared" si="9"/>
        <v>1</v>
      </c>
      <c r="L37" s="8">
        <f t="shared" si="10"/>
        <v>3</v>
      </c>
      <c r="M37" s="8">
        <f t="shared" si="11"/>
        <v>5</v>
      </c>
      <c r="N37" s="8">
        <f t="shared" si="12"/>
      </c>
      <c r="O37" s="8">
        <f t="shared" si="13"/>
      </c>
      <c r="P37" s="8">
        <f t="shared" si="14"/>
      </c>
      <c r="Q37" s="7" t="str">
        <f t="shared" si="15"/>
        <v>Zero</v>
      </c>
    </row>
    <row r="38" spans="1:17" s="3" customFormat="1" ht="30" customHeight="1" thickBot="1" thickTop="1">
      <c r="A38" s="10"/>
      <c r="B38" s="9">
        <f t="shared" si="0"/>
      </c>
      <c r="C38" s="11">
        <f t="shared" si="1"/>
        <v>0</v>
      </c>
      <c r="D38" s="8">
        <f t="shared" si="2"/>
        <v>0</v>
      </c>
      <c r="E38" s="8">
        <f t="shared" si="3"/>
        <v>0</v>
      </c>
      <c r="F38" s="8">
        <f t="shared" si="4"/>
        <v>0</v>
      </c>
      <c r="G38" s="8">
        <f t="shared" si="5"/>
      </c>
      <c r="H38" s="8">
        <f t="shared" si="6"/>
      </c>
      <c r="I38" s="8">
        <f t="shared" si="7"/>
      </c>
      <c r="J38" s="8">
        <f t="shared" si="8"/>
      </c>
      <c r="K38" s="8">
        <f t="shared" si="9"/>
        <v>1</v>
      </c>
      <c r="L38" s="8">
        <f t="shared" si="10"/>
        <v>3</v>
      </c>
      <c r="M38" s="8">
        <f t="shared" si="11"/>
        <v>5</v>
      </c>
      <c r="N38" s="8">
        <f t="shared" si="12"/>
      </c>
      <c r="O38" s="8">
        <f t="shared" si="13"/>
      </c>
      <c r="P38" s="8">
        <f t="shared" si="14"/>
      </c>
      <c r="Q38" s="7" t="str">
        <f t="shared" si="15"/>
        <v>Zero</v>
      </c>
    </row>
    <row r="39" spans="1:17" s="3" customFormat="1" ht="30" customHeight="1" thickBot="1" thickTop="1">
      <c r="A39" s="10"/>
      <c r="B39" s="9">
        <f t="shared" si="0"/>
      </c>
      <c r="C39" s="11">
        <f t="shared" si="1"/>
        <v>0</v>
      </c>
      <c r="D39" s="8">
        <f t="shared" si="2"/>
        <v>0</v>
      </c>
      <c r="E39" s="8">
        <f t="shared" si="3"/>
        <v>0</v>
      </c>
      <c r="F39" s="8">
        <f t="shared" si="4"/>
        <v>0</v>
      </c>
      <c r="G39" s="8">
        <f t="shared" si="5"/>
      </c>
      <c r="H39" s="8">
        <f t="shared" si="6"/>
      </c>
      <c r="I39" s="8">
        <f t="shared" si="7"/>
      </c>
      <c r="J39" s="8">
        <f t="shared" si="8"/>
      </c>
      <c r="K39" s="8">
        <f t="shared" si="9"/>
        <v>1</v>
      </c>
      <c r="L39" s="8">
        <f t="shared" si="10"/>
        <v>3</v>
      </c>
      <c r="M39" s="8">
        <f t="shared" si="11"/>
        <v>5</v>
      </c>
      <c r="N39" s="8">
        <f t="shared" si="12"/>
      </c>
      <c r="O39" s="8">
        <f t="shared" si="13"/>
      </c>
      <c r="P39" s="8">
        <f t="shared" si="14"/>
      </c>
      <c r="Q39" s="7" t="str">
        <f t="shared" si="15"/>
        <v>Zero</v>
      </c>
    </row>
    <row r="40" spans="1:17" s="3" customFormat="1" ht="30" customHeight="1" thickBot="1" thickTop="1">
      <c r="A40" s="10"/>
      <c r="B40" s="9">
        <f t="shared" si="0"/>
      </c>
      <c r="C40" s="11">
        <f t="shared" si="1"/>
        <v>0</v>
      </c>
      <c r="D40" s="8">
        <f t="shared" si="2"/>
        <v>0</v>
      </c>
      <c r="E40" s="8">
        <f t="shared" si="3"/>
        <v>0</v>
      </c>
      <c r="F40" s="8">
        <f t="shared" si="4"/>
        <v>0</v>
      </c>
      <c r="G40" s="8">
        <f t="shared" si="5"/>
      </c>
      <c r="H40" s="8">
        <f t="shared" si="6"/>
      </c>
      <c r="I40" s="8">
        <f t="shared" si="7"/>
      </c>
      <c r="J40" s="8">
        <f t="shared" si="8"/>
      </c>
      <c r="K40" s="8">
        <f t="shared" si="9"/>
        <v>1</v>
      </c>
      <c r="L40" s="8">
        <f t="shared" si="10"/>
        <v>3</v>
      </c>
      <c r="M40" s="8">
        <f t="shared" si="11"/>
        <v>5</v>
      </c>
      <c r="N40" s="8">
        <f t="shared" si="12"/>
      </c>
      <c r="O40" s="8">
        <f t="shared" si="13"/>
      </c>
      <c r="P40" s="8">
        <f t="shared" si="14"/>
      </c>
      <c r="Q40" s="7" t="str">
        <f t="shared" si="15"/>
        <v>Zero</v>
      </c>
    </row>
    <row r="41" spans="1:17" s="3" customFormat="1" ht="30" customHeight="1" thickBot="1" thickTop="1">
      <c r="A41" s="10"/>
      <c r="B41" s="9">
        <f t="shared" si="0"/>
      </c>
      <c r="C41" s="11">
        <f t="shared" si="1"/>
        <v>0</v>
      </c>
      <c r="D41" s="8">
        <f t="shared" si="2"/>
        <v>0</v>
      </c>
      <c r="E41" s="8">
        <f t="shared" si="3"/>
        <v>0</v>
      </c>
      <c r="F41" s="8">
        <f t="shared" si="4"/>
        <v>0</v>
      </c>
      <c r="G41" s="8">
        <f t="shared" si="5"/>
      </c>
      <c r="H41" s="8">
        <f t="shared" si="6"/>
      </c>
      <c r="I41" s="8">
        <f t="shared" si="7"/>
      </c>
      <c r="J41" s="8">
        <f t="shared" si="8"/>
      </c>
      <c r="K41" s="8">
        <f t="shared" si="9"/>
        <v>1</v>
      </c>
      <c r="L41" s="8">
        <f t="shared" si="10"/>
        <v>3</v>
      </c>
      <c r="M41" s="8">
        <f t="shared" si="11"/>
        <v>5</v>
      </c>
      <c r="N41" s="8">
        <f t="shared" si="12"/>
      </c>
      <c r="O41" s="8">
        <f t="shared" si="13"/>
      </c>
      <c r="P41" s="8">
        <f t="shared" si="14"/>
      </c>
      <c r="Q41" s="7" t="str">
        <f t="shared" si="15"/>
        <v>Zero</v>
      </c>
    </row>
    <row r="42" spans="1:17" s="3" customFormat="1" ht="30" customHeight="1" thickBot="1" thickTop="1">
      <c r="A42" s="10"/>
      <c r="B42" s="9">
        <f t="shared" si="0"/>
      </c>
      <c r="C42" s="11">
        <f t="shared" si="1"/>
        <v>0</v>
      </c>
      <c r="D42" s="8">
        <f t="shared" si="2"/>
        <v>0</v>
      </c>
      <c r="E42" s="8">
        <f t="shared" si="3"/>
        <v>0</v>
      </c>
      <c r="F42" s="8">
        <f t="shared" si="4"/>
        <v>0</v>
      </c>
      <c r="G42" s="8">
        <f t="shared" si="5"/>
      </c>
      <c r="H42" s="8">
        <f t="shared" si="6"/>
      </c>
      <c r="I42" s="8">
        <f t="shared" si="7"/>
      </c>
      <c r="J42" s="8">
        <f t="shared" si="8"/>
      </c>
      <c r="K42" s="8">
        <f t="shared" si="9"/>
        <v>1</v>
      </c>
      <c r="L42" s="8">
        <f t="shared" si="10"/>
        <v>3</v>
      </c>
      <c r="M42" s="8">
        <f t="shared" si="11"/>
        <v>5</v>
      </c>
      <c r="N42" s="8">
        <f t="shared" si="12"/>
      </c>
      <c r="O42" s="8">
        <f t="shared" si="13"/>
      </c>
      <c r="P42" s="8">
        <f t="shared" si="14"/>
      </c>
      <c r="Q42" s="7" t="str">
        <f t="shared" si="15"/>
        <v>Zero</v>
      </c>
    </row>
    <row r="43" spans="1:17" s="3" customFormat="1" ht="30" customHeight="1" thickBot="1" thickTop="1">
      <c r="A43" s="10"/>
      <c r="B43" s="9">
        <f t="shared" si="0"/>
      </c>
      <c r="C43" s="11">
        <f t="shared" si="1"/>
        <v>0</v>
      </c>
      <c r="D43" s="8">
        <f t="shared" si="2"/>
        <v>0</v>
      </c>
      <c r="E43" s="8">
        <f t="shared" si="3"/>
        <v>0</v>
      </c>
      <c r="F43" s="8">
        <f t="shared" si="4"/>
        <v>0</v>
      </c>
      <c r="G43" s="8">
        <f t="shared" si="5"/>
      </c>
      <c r="H43" s="8">
        <f t="shared" si="6"/>
      </c>
      <c r="I43" s="8">
        <f t="shared" si="7"/>
      </c>
      <c r="J43" s="8">
        <f t="shared" si="8"/>
      </c>
      <c r="K43" s="8">
        <f t="shared" si="9"/>
        <v>1</v>
      </c>
      <c r="L43" s="8">
        <f t="shared" si="10"/>
        <v>3</v>
      </c>
      <c r="M43" s="8">
        <f t="shared" si="11"/>
        <v>5</v>
      </c>
      <c r="N43" s="8">
        <f t="shared" si="12"/>
      </c>
      <c r="O43" s="8">
        <f t="shared" si="13"/>
      </c>
      <c r="P43" s="8">
        <f t="shared" si="14"/>
      </c>
      <c r="Q43" s="7" t="str">
        <f t="shared" si="15"/>
        <v>Zero</v>
      </c>
    </row>
    <row r="44" spans="1:17" s="3" customFormat="1" ht="30" customHeight="1" thickBot="1" thickTop="1">
      <c r="A44" s="10"/>
      <c r="B44" s="9">
        <f t="shared" si="0"/>
      </c>
      <c r="C44" s="11">
        <f t="shared" si="1"/>
        <v>0</v>
      </c>
      <c r="D44" s="8">
        <f t="shared" si="2"/>
        <v>0</v>
      </c>
      <c r="E44" s="8">
        <f t="shared" si="3"/>
        <v>0</v>
      </c>
      <c r="F44" s="8">
        <f t="shared" si="4"/>
        <v>0</v>
      </c>
      <c r="G44" s="8">
        <f t="shared" si="5"/>
      </c>
      <c r="H44" s="8">
        <f t="shared" si="6"/>
      </c>
      <c r="I44" s="8">
        <f t="shared" si="7"/>
      </c>
      <c r="J44" s="8">
        <f t="shared" si="8"/>
      </c>
      <c r="K44" s="8">
        <f t="shared" si="9"/>
        <v>1</v>
      </c>
      <c r="L44" s="8">
        <f t="shared" si="10"/>
        <v>3</v>
      </c>
      <c r="M44" s="8">
        <f t="shared" si="11"/>
        <v>5</v>
      </c>
      <c r="N44" s="8">
        <f t="shared" si="12"/>
      </c>
      <c r="O44" s="8">
        <f t="shared" si="13"/>
      </c>
      <c r="P44" s="8">
        <f t="shared" si="14"/>
      </c>
      <c r="Q44" s="7" t="str">
        <f t="shared" si="15"/>
        <v>Zero</v>
      </c>
    </row>
    <row r="45" spans="1:17" s="3" customFormat="1" ht="30" customHeight="1" thickBot="1" thickTop="1">
      <c r="A45" s="10"/>
      <c r="B45" s="9">
        <f t="shared" si="0"/>
      </c>
      <c r="C45" s="11">
        <f t="shared" si="1"/>
        <v>0</v>
      </c>
      <c r="D45" s="8">
        <f t="shared" si="2"/>
        <v>0</v>
      </c>
      <c r="E45" s="8">
        <f t="shared" si="3"/>
        <v>0</v>
      </c>
      <c r="F45" s="8">
        <f t="shared" si="4"/>
        <v>0</v>
      </c>
      <c r="G45" s="8">
        <f t="shared" si="5"/>
      </c>
      <c r="H45" s="8">
        <f t="shared" si="6"/>
      </c>
      <c r="I45" s="8">
        <f t="shared" si="7"/>
      </c>
      <c r="J45" s="8">
        <f t="shared" si="8"/>
      </c>
      <c r="K45" s="8">
        <f t="shared" si="9"/>
        <v>1</v>
      </c>
      <c r="L45" s="8">
        <f t="shared" si="10"/>
        <v>3</v>
      </c>
      <c r="M45" s="8">
        <f t="shared" si="11"/>
        <v>5</v>
      </c>
      <c r="N45" s="8">
        <f t="shared" si="12"/>
      </c>
      <c r="O45" s="8">
        <f t="shared" si="13"/>
      </c>
      <c r="P45" s="8">
        <f t="shared" si="14"/>
      </c>
      <c r="Q45" s="7" t="str">
        <f t="shared" si="15"/>
        <v>Zero</v>
      </c>
    </row>
    <row r="46" spans="1:17" s="3" customFormat="1" ht="30" customHeight="1" thickBot="1" thickTop="1">
      <c r="A46" s="10"/>
      <c r="B46" s="9">
        <f t="shared" si="0"/>
      </c>
      <c r="C46" s="11">
        <f t="shared" si="1"/>
        <v>0</v>
      </c>
      <c r="D46" s="8">
        <f t="shared" si="2"/>
        <v>0</v>
      </c>
      <c r="E46" s="8">
        <f t="shared" si="3"/>
        <v>0</v>
      </c>
      <c r="F46" s="8">
        <f t="shared" si="4"/>
        <v>0</v>
      </c>
      <c r="G46" s="8">
        <f t="shared" si="5"/>
      </c>
      <c r="H46" s="8">
        <f t="shared" si="6"/>
      </c>
      <c r="I46" s="8">
        <f t="shared" si="7"/>
      </c>
      <c r="J46" s="8">
        <f t="shared" si="8"/>
      </c>
      <c r="K46" s="8">
        <f t="shared" si="9"/>
        <v>1</v>
      </c>
      <c r="L46" s="8">
        <f t="shared" si="10"/>
        <v>3</v>
      </c>
      <c r="M46" s="8">
        <f t="shared" si="11"/>
        <v>5</v>
      </c>
      <c r="N46" s="8">
        <f t="shared" si="12"/>
      </c>
      <c r="O46" s="8">
        <f t="shared" si="13"/>
      </c>
      <c r="P46" s="8">
        <f t="shared" si="14"/>
      </c>
      <c r="Q46" s="7" t="str">
        <f t="shared" si="15"/>
        <v>Zero</v>
      </c>
    </row>
    <row r="47" spans="1:17" s="3" customFormat="1" ht="30" customHeight="1" thickBot="1" thickTop="1">
      <c r="A47" s="10"/>
      <c r="B47" s="9">
        <f t="shared" si="0"/>
      </c>
      <c r="C47" s="11">
        <f t="shared" si="1"/>
        <v>0</v>
      </c>
      <c r="D47" s="8">
        <f t="shared" si="2"/>
        <v>0</v>
      </c>
      <c r="E47" s="8">
        <f t="shared" si="3"/>
        <v>0</v>
      </c>
      <c r="F47" s="8">
        <f t="shared" si="4"/>
        <v>0</v>
      </c>
      <c r="G47" s="8">
        <f t="shared" si="5"/>
      </c>
      <c r="H47" s="8">
        <f t="shared" si="6"/>
      </c>
      <c r="I47" s="8">
        <f t="shared" si="7"/>
      </c>
      <c r="J47" s="8">
        <f t="shared" si="8"/>
      </c>
      <c r="K47" s="8">
        <f t="shared" si="9"/>
        <v>1</v>
      </c>
      <c r="L47" s="8">
        <f t="shared" si="10"/>
        <v>3</v>
      </c>
      <c r="M47" s="8">
        <f t="shared" si="11"/>
        <v>5</v>
      </c>
      <c r="N47" s="8">
        <f t="shared" si="12"/>
      </c>
      <c r="O47" s="8">
        <f t="shared" si="13"/>
      </c>
      <c r="P47" s="8">
        <f t="shared" si="14"/>
      </c>
      <c r="Q47" s="7" t="str">
        <f t="shared" si="15"/>
        <v>Zero</v>
      </c>
    </row>
    <row r="48" spans="1:17" s="3" customFormat="1" ht="30" customHeight="1" thickBot="1" thickTop="1">
      <c r="A48" s="10"/>
      <c r="B48" s="9">
        <f t="shared" si="0"/>
      </c>
      <c r="C48" s="11">
        <f t="shared" si="1"/>
        <v>0</v>
      </c>
      <c r="D48" s="8">
        <f t="shared" si="2"/>
        <v>0</v>
      </c>
      <c r="E48" s="8">
        <f t="shared" si="3"/>
        <v>0</v>
      </c>
      <c r="F48" s="8">
        <f t="shared" si="4"/>
        <v>0</v>
      </c>
      <c r="G48" s="8">
        <f t="shared" si="5"/>
      </c>
      <c r="H48" s="8">
        <f t="shared" si="6"/>
      </c>
      <c r="I48" s="8">
        <f t="shared" si="7"/>
      </c>
      <c r="J48" s="8">
        <f t="shared" si="8"/>
      </c>
      <c r="K48" s="8">
        <f t="shared" si="9"/>
        <v>1</v>
      </c>
      <c r="L48" s="8">
        <f t="shared" si="10"/>
        <v>3</v>
      </c>
      <c r="M48" s="8">
        <f t="shared" si="11"/>
        <v>5</v>
      </c>
      <c r="N48" s="8">
        <f t="shared" si="12"/>
      </c>
      <c r="O48" s="8">
        <f t="shared" si="13"/>
      </c>
      <c r="P48" s="8">
        <f t="shared" si="14"/>
      </c>
      <c r="Q48" s="7" t="str">
        <f t="shared" si="15"/>
        <v>Zero</v>
      </c>
    </row>
    <row r="49" spans="1:17" s="3" customFormat="1" ht="30" customHeight="1" thickBot="1" thickTop="1">
      <c r="A49" s="10"/>
      <c r="B49" s="9">
        <f t="shared" si="0"/>
      </c>
      <c r="C49" s="11">
        <f t="shared" si="1"/>
        <v>0</v>
      </c>
      <c r="D49" s="8">
        <f t="shared" si="2"/>
        <v>0</v>
      </c>
      <c r="E49" s="8">
        <f t="shared" si="3"/>
        <v>0</v>
      </c>
      <c r="F49" s="8">
        <f t="shared" si="4"/>
        <v>0</v>
      </c>
      <c r="G49" s="8">
        <f t="shared" si="5"/>
      </c>
      <c r="H49" s="8">
        <f t="shared" si="6"/>
      </c>
      <c r="I49" s="8">
        <f t="shared" si="7"/>
      </c>
      <c r="J49" s="8">
        <f t="shared" si="8"/>
      </c>
      <c r="K49" s="8">
        <f t="shared" si="9"/>
        <v>1</v>
      </c>
      <c r="L49" s="8">
        <f t="shared" si="10"/>
        <v>3</v>
      </c>
      <c r="M49" s="8">
        <f t="shared" si="11"/>
        <v>5</v>
      </c>
      <c r="N49" s="8">
        <f t="shared" si="12"/>
      </c>
      <c r="O49" s="8">
        <f t="shared" si="13"/>
      </c>
      <c r="P49" s="8">
        <f t="shared" si="14"/>
      </c>
      <c r="Q49" s="7" t="str">
        <f t="shared" si="15"/>
        <v>Zero</v>
      </c>
    </row>
    <row r="50" spans="1:17" s="3" customFormat="1" ht="30" customHeight="1" thickBot="1" thickTop="1">
      <c r="A50" s="10"/>
      <c r="B50" s="9">
        <f t="shared" si="0"/>
      </c>
      <c r="C50" s="11">
        <f t="shared" si="1"/>
        <v>0</v>
      </c>
      <c r="D50" s="8">
        <f t="shared" si="2"/>
        <v>0</v>
      </c>
      <c r="E50" s="8">
        <f t="shared" si="3"/>
        <v>0</v>
      </c>
      <c r="F50" s="8">
        <f t="shared" si="4"/>
        <v>0</v>
      </c>
      <c r="G50" s="8">
        <f t="shared" si="5"/>
      </c>
      <c r="H50" s="8">
        <f t="shared" si="6"/>
      </c>
      <c r="I50" s="8">
        <f t="shared" si="7"/>
      </c>
      <c r="J50" s="8">
        <f t="shared" si="8"/>
      </c>
      <c r="K50" s="8">
        <f t="shared" si="9"/>
        <v>1</v>
      </c>
      <c r="L50" s="8">
        <f t="shared" si="10"/>
        <v>3</v>
      </c>
      <c r="M50" s="8">
        <f t="shared" si="11"/>
        <v>5</v>
      </c>
      <c r="N50" s="8">
        <f t="shared" si="12"/>
      </c>
      <c r="O50" s="8">
        <f t="shared" si="13"/>
      </c>
      <c r="P50" s="8">
        <f t="shared" si="14"/>
      </c>
      <c r="Q50" s="7" t="str">
        <f t="shared" si="15"/>
        <v>Zero</v>
      </c>
    </row>
    <row r="51" spans="1:17" s="3" customFormat="1" ht="30" customHeight="1" thickBot="1" thickTop="1">
      <c r="A51" s="10"/>
      <c r="B51" s="9">
        <f t="shared" si="0"/>
      </c>
      <c r="C51" s="11">
        <f t="shared" si="1"/>
        <v>0</v>
      </c>
      <c r="D51" s="8">
        <f t="shared" si="2"/>
        <v>0</v>
      </c>
      <c r="E51" s="8">
        <f t="shared" si="3"/>
        <v>0</v>
      </c>
      <c r="F51" s="8">
        <f t="shared" si="4"/>
        <v>0</v>
      </c>
      <c r="G51" s="8">
        <f t="shared" si="5"/>
      </c>
      <c r="H51" s="8">
        <f t="shared" si="6"/>
      </c>
      <c r="I51" s="8">
        <f t="shared" si="7"/>
      </c>
      <c r="J51" s="8">
        <f t="shared" si="8"/>
      </c>
      <c r="K51" s="8">
        <f t="shared" si="9"/>
        <v>1</v>
      </c>
      <c r="L51" s="8">
        <f t="shared" si="10"/>
        <v>3</v>
      </c>
      <c r="M51" s="8">
        <f t="shared" si="11"/>
        <v>5</v>
      </c>
      <c r="N51" s="8">
        <f t="shared" si="12"/>
      </c>
      <c r="O51" s="8">
        <f t="shared" si="13"/>
      </c>
      <c r="P51" s="8">
        <f t="shared" si="14"/>
      </c>
      <c r="Q51" s="7" t="str">
        <f t="shared" si="15"/>
        <v>Zero</v>
      </c>
    </row>
    <row r="52" spans="1:17" s="3" customFormat="1" ht="30" customHeight="1" thickBot="1" thickTop="1">
      <c r="A52" s="10"/>
      <c r="B52" s="9">
        <f t="shared" si="0"/>
      </c>
      <c r="C52" s="11">
        <f t="shared" si="1"/>
        <v>0</v>
      </c>
      <c r="D52" s="8">
        <f t="shared" si="2"/>
        <v>0</v>
      </c>
      <c r="E52" s="8">
        <f t="shared" si="3"/>
        <v>0</v>
      </c>
      <c r="F52" s="8">
        <f t="shared" si="4"/>
        <v>0</v>
      </c>
      <c r="G52" s="8">
        <f t="shared" si="5"/>
      </c>
      <c r="H52" s="8">
        <f t="shared" si="6"/>
      </c>
      <c r="I52" s="8">
        <f t="shared" si="7"/>
      </c>
      <c r="J52" s="8">
        <f t="shared" si="8"/>
      </c>
      <c r="K52" s="8">
        <f t="shared" si="9"/>
        <v>1</v>
      </c>
      <c r="L52" s="8">
        <f t="shared" si="10"/>
        <v>3</v>
      </c>
      <c r="M52" s="8">
        <f t="shared" si="11"/>
        <v>5</v>
      </c>
      <c r="N52" s="8">
        <f t="shared" si="12"/>
      </c>
      <c r="O52" s="8">
        <f t="shared" si="13"/>
      </c>
      <c r="P52" s="8">
        <f t="shared" si="14"/>
      </c>
      <c r="Q52" s="7" t="str">
        <f t="shared" si="15"/>
        <v>Zero</v>
      </c>
    </row>
    <row r="53" spans="1:17" s="3" customFormat="1" ht="30" customHeight="1" thickBot="1" thickTop="1">
      <c r="A53" s="10"/>
      <c r="B53" s="9">
        <f t="shared" si="0"/>
      </c>
      <c r="C53" s="11">
        <f t="shared" si="1"/>
        <v>0</v>
      </c>
      <c r="D53" s="8">
        <f t="shared" si="2"/>
        <v>0</v>
      </c>
      <c r="E53" s="8">
        <f t="shared" si="3"/>
        <v>0</v>
      </c>
      <c r="F53" s="8">
        <f t="shared" si="4"/>
        <v>0</v>
      </c>
      <c r="G53" s="8">
        <f t="shared" si="5"/>
      </c>
      <c r="H53" s="8">
        <f t="shared" si="6"/>
      </c>
      <c r="I53" s="8">
        <f t="shared" si="7"/>
      </c>
      <c r="J53" s="8">
        <f t="shared" si="8"/>
      </c>
      <c r="K53" s="8">
        <f t="shared" si="9"/>
        <v>1</v>
      </c>
      <c r="L53" s="8">
        <f t="shared" si="10"/>
        <v>3</v>
      </c>
      <c r="M53" s="8">
        <f t="shared" si="11"/>
        <v>5</v>
      </c>
      <c r="N53" s="8">
        <f t="shared" si="12"/>
      </c>
      <c r="O53" s="8">
        <f t="shared" si="13"/>
      </c>
      <c r="P53" s="8">
        <f t="shared" si="14"/>
      </c>
      <c r="Q53" s="7" t="str">
        <f t="shared" si="15"/>
        <v>Zero</v>
      </c>
    </row>
    <row r="54" spans="1:17" s="3" customFormat="1" ht="30" customHeight="1" thickBot="1" thickTop="1">
      <c r="A54" s="10"/>
      <c r="B54" s="9">
        <f t="shared" si="0"/>
      </c>
      <c r="C54" s="11">
        <f t="shared" si="1"/>
        <v>0</v>
      </c>
      <c r="D54" s="8">
        <f t="shared" si="2"/>
        <v>0</v>
      </c>
      <c r="E54" s="8">
        <f t="shared" si="3"/>
        <v>0</v>
      </c>
      <c r="F54" s="8">
        <f t="shared" si="4"/>
        <v>0</v>
      </c>
      <c r="G54" s="8">
        <f t="shared" si="5"/>
      </c>
      <c r="H54" s="8">
        <f t="shared" si="6"/>
      </c>
      <c r="I54" s="8">
        <f t="shared" si="7"/>
      </c>
      <c r="J54" s="8">
        <f t="shared" si="8"/>
      </c>
      <c r="K54" s="8">
        <f t="shared" si="9"/>
        <v>1</v>
      </c>
      <c r="L54" s="8">
        <f t="shared" si="10"/>
        <v>3</v>
      </c>
      <c r="M54" s="8">
        <f t="shared" si="11"/>
        <v>5</v>
      </c>
      <c r="N54" s="8">
        <f t="shared" si="12"/>
      </c>
      <c r="O54" s="8">
        <f t="shared" si="13"/>
      </c>
      <c r="P54" s="8">
        <f t="shared" si="14"/>
      </c>
      <c r="Q54" s="7" t="str">
        <f t="shared" si="15"/>
        <v>Zero</v>
      </c>
    </row>
    <row r="55" spans="1:17" s="3" customFormat="1" ht="30" customHeight="1" thickBot="1" thickTop="1">
      <c r="A55" s="10"/>
      <c r="B55" s="9">
        <f t="shared" si="0"/>
      </c>
      <c r="C55" s="11">
        <f t="shared" si="1"/>
        <v>0</v>
      </c>
      <c r="D55" s="8">
        <f t="shared" si="2"/>
        <v>0</v>
      </c>
      <c r="E55" s="8">
        <f t="shared" si="3"/>
        <v>0</v>
      </c>
      <c r="F55" s="8">
        <f t="shared" si="4"/>
        <v>0</v>
      </c>
      <c r="G55" s="8">
        <f t="shared" si="5"/>
      </c>
      <c r="H55" s="8">
        <f t="shared" si="6"/>
      </c>
      <c r="I55" s="8">
        <f t="shared" si="7"/>
      </c>
      <c r="J55" s="8">
        <f t="shared" si="8"/>
      </c>
      <c r="K55" s="8">
        <f t="shared" si="9"/>
        <v>1</v>
      </c>
      <c r="L55" s="8">
        <f t="shared" si="10"/>
        <v>3</v>
      </c>
      <c r="M55" s="8">
        <f t="shared" si="11"/>
        <v>5</v>
      </c>
      <c r="N55" s="8">
        <f t="shared" si="12"/>
      </c>
      <c r="O55" s="8">
        <f t="shared" si="13"/>
      </c>
      <c r="P55" s="8">
        <f t="shared" si="14"/>
      </c>
      <c r="Q55" s="7" t="str">
        <f t="shared" si="15"/>
        <v>Zero</v>
      </c>
    </row>
    <row r="56" spans="1:17" s="3" customFormat="1" ht="30" customHeight="1" thickBot="1" thickTop="1">
      <c r="A56" s="10"/>
      <c r="B56" s="9">
        <f t="shared" si="0"/>
      </c>
      <c r="C56" s="11">
        <f t="shared" si="1"/>
        <v>0</v>
      </c>
      <c r="D56" s="8">
        <f t="shared" si="2"/>
        <v>0</v>
      </c>
      <c r="E56" s="8">
        <f t="shared" si="3"/>
        <v>0</v>
      </c>
      <c r="F56" s="8">
        <f t="shared" si="4"/>
        <v>0</v>
      </c>
      <c r="G56" s="8">
        <f t="shared" si="5"/>
      </c>
      <c r="H56" s="8">
        <f t="shared" si="6"/>
      </c>
      <c r="I56" s="8">
        <f t="shared" si="7"/>
      </c>
      <c r="J56" s="8">
        <f t="shared" si="8"/>
      </c>
      <c r="K56" s="8">
        <f t="shared" si="9"/>
        <v>1</v>
      </c>
      <c r="L56" s="8">
        <f t="shared" si="10"/>
        <v>3</v>
      </c>
      <c r="M56" s="8">
        <f t="shared" si="11"/>
        <v>5</v>
      </c>
      <c r="N56" s="8">
        <f t="shared" si="12"/>
      </c>
      <c r="O56" s="8">
        <f t="shared" si="13"/>
      </c>
      <c r="P56" s="8">
        <f t="shared" si="14"/>
      </c>
      <c r="Q56" s="7" t="str">
        <f t="shared" si="15"/>
        <v>Zero</v>
      </c>
    </row>
    <row r="57" spans="1:17" s="3" customFormat="1" ht="30" customHeight="1" thickBot="1" thickTop="1">
      <c r="A57" s="10"/>
      <c r="B57" s="9">
        <f t="shared" si="0"/>
      </c>
      <c r="C57" s="11">
        <f t="shared" si="1"/>
        <v>0</v>
      </c>
      <c r="D57" s="8">
        <f t="shared" si="2"/>
        <v>0</v>
      </c>
      <c r="E57" s="8">
        <f t="shared" si="3"/>
        <v>0</v>
      </c>
      <c r="F57" s="8">
        <f t="shared" si="4"/>
        <v>0</v>
      </c>
      <c r="G57" s="8">
        <f t="shared" si="5"/>
      </c>
      <c r="H57" s="8">
        <f t="shared" si="6"/>
      </c>
      <c r="I57" s="8">
        <f t="shared" si="7"/>
      </c>
      <c r="J57" s="8">
        <f t="shared" si="8"/>
      </c>
      <c r="K57" s="8">
        <f t="shared" si="9"/>
        <v>1</v>
      </c>
      <c r="L57" s="8">
        <f t="shared" si="10"/>
        <v>3</v>
      </c>
      <c r="M57" s="8">
        <f t="shared" si="11"/>
        <v>5</v>
      </c>
      <c r="N57" s="8">
        <f t="shared" si="12"/>
      </c>
      <c r="O57" s="8">
        <f t="shared" si="13"/>
      </c>
      <c r="P57" s="8">
        <f t="shared" si="14"/>
      </c>
      <c r="Q57" s="7" t="str">
        <f t="shared" si="15"/>
        <v>Zero</v>
      </c>
    </row>
    <row r="58" spans="1:17" s="3" customFormat="1" ht="30" customHeight="1" thickBot="1" thickTop="1">
      <c r="A58" s="10"/>
      <c r="B58" s="9">
        <f t="shared" si="0"/>
      </c>
      <c r="C58" s="11">
        <f t="shared" si="1"/>
        <v>0</v>
      </c>
      <c r="D58" s="8">
        <f t="shared" si="2"/>
        <v>0</v>
      </c>
      <c r="E58" s="8">
        <f t="shared" si="3"/>
        <v>0</v>
      </c>
      <c r="F58" s="8">
        <f t="shared" si="4"/>
        <v>0</v>
      </c>
      <c r="G58" s="8">
        <f t="shared" si="5"/>
      </c>
      <c r="H58" s="8">
        <f t="shared" si="6"/>
      </c>
      <c r="I58" s="8">
        <f t="shared" si="7"/>
      </c>
      <c r="J58" s="8">
        <f t="shared" si="8"/>
      </c>
      <c r="K58" s="8">
        <f t="shared" si="9"/>
        <v>1</v>
      </c>
      <c r="L58" s="8">
        <f t="shared" si="10"/>
        <v>3</v>
      </c>
      <c r="M58" s="8">
        <f t="shared" si="11"/>
        <v>5</v>
      </c>
      <c r="N58" s="8">
        <f t="shared" si="12"/>
      </c>
      <c r="O58" s="8">
        <f t="shared" si="13"/>
      </c>
      <c r="P58" s="8">
        <f t="shared" si="14"/>
      </c>
      <c r="Q58" s="7" t="str">
        <f t="shared" si="15"/>
        <v>Zero</v>
      </c>
    </row>
    <row r="59" spans="1:17" s="3" customFormat="1" ht="30" customHeight="1" thickBot="1" thickTop="1">
      <c r="A59" s="10"/>
      <c r="B59" s="9">
        <f t="shared" si="0"/>
      </c>
      <c r="C59" s="8">
        <f t="shared" si="1"/>
        <v>0</v>
      </c>
      <c r="D59" s="8">
        <f t="shared" si="2"/>
        <v>0</v>
      </c>
      <c r="E59" s="8">
        <f t="shared" si="3"/>
        <v>0</v>
      </c>
      <c r="F59" s="8">
        <f t="shared" si="4"/>
        <v>0</v>
      </c>
      <c r="G59" s="8">
        <f t="shared" si="5"/>
      </c>
      <c r="H59" s="8">
        <f t="shared" si="6"/>
      </c>
      <c r="I59" s="8">
        <f t="shared" si="7"/>
      </c>
      <c r="J59" s="8">
        <f t="shared" si="8"/>
      </c>
      <c r="K59" s="8">
        <f t="shared" si="9"/>
        <v>1</v>
      </c>
      <c r="L59" s="8">
        <f t="shared" si="10"/>
        <v>3</v>
      </c>
      <c r="M59" s="8">
        <f t="shared" si="11"/>
        <v>5</v>
      </c>
      <c r="N59" s="8">
        <f t="shared" si="12"/>
      </c>
      <c r="O59" s="8">
        <f t="shared" si="13"/>
      </c>
      <c r="P59" s="8">
        <f t="shared" si="14"/>
      </c>
      <c r="Q59" s="7" t="str">
        <f t="shared" si="15"/>
        <v>Zero</v>
      </c>
    </row>
    <row r="60" spans="1:17" s="3" customFormat="1" ht="13.5" thickTop="1">
      <c r="A60" s="5"/>
      <c r="C60" s="4"/>
      <c r="D60" s="6"/>
      <c r="E60" s="6"/>
      <c r="F60" s="6"/>
      <c r="G60" s="4"/>
      <c r="H60" s="4"/>
      <c r="I60" s="4"/>
      <c r="J60" s="6"/>
      <c r="K60" s="6"/>
      <c r="L60" s="6"/>
      <c r="M60" s="6"/>
      <c r="N60" s="6"/>
      <c r="O60" s="6"/>
      <c r="P60" s="6"/>
      <c r="Q60" s="6"/>
    </row>
    <row r="61" spans="1:17" s="3" customFormat="1" ht="12.75">
      <c r="A61" s="5"/>
      <c r="C61" s="4"/>
      <c r="D61" s="6"/>
      <c r="E61" s="6"/>
      <c r="F61" s="6"/>
      <c r="G61" s="4"/>
      <c r="H61" s="4"/>
      <c r="I61" s="4"/>
      <c r="J61" s="6"/>
      <c r="K61" s="6"/>
      <c r="L61" s="6"/>
      <c r="M61" s="6"/>
      <c r="N61" s="6"/>
      <c r="O61" s="6"/>
      <c r="P61" s="6"/>
      <c r="Q61" s="6"/>
    </row>
    <row r="62" spans="1:17" s="3" customFormat="1" ht="12.75">
      <c r="A62" s="5"/>
      <c r="C62" s="4"/>
      <c r="D62" s="6"/>
      <c r="E62" s="6"/>
      <c r="F62" s="6"/>
      <c r="G62" s="4"/>
      <c r="H62" s="4"/>
      <c r="I62" s="4"/>
      <c r="J62" s="6"/>
      <c r="K62" s="6"/>
      <c r="L62" s="6"/>
      <c r="M62" s="6"/>
      <c r="N62" s="6"/>
      <c r="O62" s="6"/>
      <c r="P62" s="6"/>
      <c r="Q62" s="6"/>
    </row>
    <row r="63" spans="1:17" s="3" customFormat="1" ht="12.75">
      <c r="A63" s="5"/>
      <c r="C63" s="4"/>
      <c r="D63" s="6"/>
      <c r="E63" s="6"/>
      <c r="F63" s="6"/>
      <c r="G63" s="4"/>
      <c r="H63" s="4"/>
      <c r="I63" s="4"/>
      <c r="J63" s="6"/>
      <c r="K63" s="6"/>
      <c r="L63" s="6"/>
      <c r="M63" s="6"/>
      <c r="N63" s="6"/>
      <c r="O63" s="6"/>
      <c r="P63" s="6"/>
      <c r="Q63" s="6"/>
    </row>
    <row r="64" spans="1:17" s="3" customFormat="1" ht="12.75">
      <c r="A64" s="5"/>
      <c r="C64" s="4"/>
      <c r="D64" s="6"/>
      <c r="E64" s="6"/>
      <c r="F64" s="6"/>
      <c r="G64" s="4"/>
      <c r="H64" s="4"/>
      <c r="I64" s="4"/>
      <c r="J64" s="6"/>
      <c r="K64" s="6"/>
      <c r="L64" s="6"/>
      <c r="M64" s="6"/>
      <c r="N64" s="6"/>
      <c r="O64" s="6"/>
      <c r="P64" s="6"/>
      <c r="Q64" s="6"/>
    </row>
    <row r="65" spans="4:17" s="3" customFormat="1" ht="12.75">
      <c r="D65" s="6"/>
      <c r="E65" s="6"/>
      <c r="F65" s="6"/>
      <c r="G65" s="4"/>
      <c r="H65" s="4"/>
      <c r="I65" s="4"/>
      <c r="J65" s="6"/>
      <c r="K65" s="6"/>
      <c r="L65" s="6"/>
      <c r="M65" s="6"/>
      <c r="N65" s="6"/>
      <c r="O65" s="6"/>
      <c r="P65" s="6"/>
      <c r="Q65" s="6"/>
    </row>
    <row r="66" spans="4:17" s="3" customFormat="1" ht="12.75">
      <c r="D66" s="6"/>
      <c r="E66" s="6"/>
      <c r="F66" s="6"/>
      <c r="G66" s="4"/>
      <c r="H66" s="4"/>
      <c r="I66" s="4"/>
      <c r="J66" s="6"/>
      <c r="K66" s="6"/>
      <c r="L66" s="6"/>
      <c r="M66" s="6"/>
      <c r="N66" s="6"/>
      <c r="O66" s="6"/>
      <c r="P66" s="6"/>
      <c r="Q66" s="6"/>
    </row>
    <row r="67" spans="4:17" s="3" customFormat="1" ht="12.75">
      <c r="D67" s="6"/>
      <c r="E67" s="6"/>
      <c r="F67" s="6"/>
      <c r="G67" s="4"/>
      <c r="H67" s="4"/>
      <c r="I67" s="4"/>
      <c r="J67" s="6"/>
      <c r="K67" s="6"/>
      <c r="L67" s="6"/>
      <c r="M67" s="6"/>
      <c r="N67" s="6"/>
      <c r="O67" s="6"/>
      <c r="P67" s="6"/>
      <c r="Q67" s="6"/>
    </row>
    <row r="68" spans="4:17" s="3" customFormat="1" ht="12.75">
      <c r="D68" s="6"/>
      <c r="E68" s="6"/>
      <c r="F68" s="6"/>
      <c r="G68" s="4"/>
      <c r="H68" s="4"/>
      <c r="I68" s="4"/>
      <c r="J68" s="6"/>
      <c r="K68" s="6"/>
      <c r="L68" s="6"/>
      <c r="M68" s="6"/>
      <c r="N68" s="6"/>
      <c r="O68" s="6"/>
      <c r="P68" s="6"/>
      <c r="Q68" s="6"/>
    </row>
    <row r="69" spans="4:17" s="3" customFormat="1" ht="12.75">
      <c r="D69" s="6"/>
      <c r="E69" s="6"/>
      <c r="F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4:17" s="3" customFormat="1" ht="12.75">
      <c r="D70" s="6"/>
      <c r="E70" s="6"/>
      <c r="F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4:17" s="3" customFormat="1" ht="12.75">
      <c r="D71" s="6"/>
      <c r="E71" s="6"/>
      <c r="F71" s="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4:17" s="3" customFormat="1" ht="12.75">
      <c r="D72" s="6"/>
      <c r="E72" s="6"/>
      <c r="F72" s="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4:17" s="3" customFormat="1" ht="12.75">
      <c r="D73" s="6"/>
      <c r="E73" s="6"/>
      <c r="F73" s="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4:17" s="3" customFormat="1" ht="12.75">
      <c r="D74" s="6"/>
      <c r="E74" s="6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4:17" s="3" customFormat="1" ht="12.75">
      <c r="D75" s="6"/>
      <c r="E75" s="6"/>
      <c r="F75" s="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4:17" s="3" customFormat="1" ht="12.75">
      <c r="D76" s="6"/>
      <c r="E76" s="6"/>
      <c r="F76" s="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4:17" s="3" customFormat="1" ht="12.75">
      <c r="D77" s="6"/>
      <c r="E77" s="6"/>
      <c r="F77" s="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4:17" s="3" customFormat="1" ht="12.75">
      <c r="D78" s="6"/>
      <c r="E78" s="6"/>
      <c r="F78" s="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4:17" s="3" customFormat="1" ht="12.75">
      <c r="D79" s="6"/>
      <c r="E79" s="6"/>
      <c r="F79" s="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4:17" s="3" customFormat="1" ht="12.75">
      <c r="D80" s="6"/>
      <c r="E80" s="6"/>
      <c r="F80" s="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4:6" s="3" customFormat="1" ht="12.75">
      <c r="D81" s="6"/>
      <c r="E81" s="6"/>
      <c r="F81" s="6"/>
    </row>
    <row r="82" spans="4:6" s="3" customFormat="1" ht="12.75">
      <c r="D82" s="6"/>
      <c r="E82" s="6"/>
      <c r="F82" s="6"/>
    </row>
    <row r="83" spans="4:6" s="3" customFormat="1" ht="12.75">
      <c r="D83" s="6"/>
      <c r="E83" s="6"/>
      <c r="F83" s="6"/>
    </row>
    <row r="84" spans="4:6" s="3" customFormat="1" ht="12.75">
      <c r="D84" s="6"/>
      <c r="E84" s="6"/>
      <c r="F84" s="6"/>
    </row>
  </sheetData>
  <sheetProtection password="FE27" sheet="1" objects="1" scenarios="1"/>
  <protectedRanges>
    <protectedRange sqref="A60:IV115 DK1:DN15 DF1:DH65536 DI16:DN65536 DJ1:DJ9 DJ12:DJ14 DI1:DI14" name="Range2"/>
    <protectedRange sqref="A12:A59" name="Range1"/>
  </protectedRanges>
  <mergeCells count="4">
    <mergeCell ref="DI11:DJ11"/>
    <mergeCell ref="DL11:DM11"/>
    <mergeCell ref="DI18:DJ18"/>
    <mergeCell ref="DI10:DM10"/>
  </mergeCells>
  <dataValidations count="1">
    <dataValidation type="whole" allowBlank="1" showInputMessage="1" showErrorMessage="1" error="Enter number below one  CRORE" sqref="A12:A59">
      <formula1>0</formula1>
      <formula2>10000000</formula2>
    </dataValidation>
  </dataValidations>
  <printOptions horizontalCentered="1" verticalCentered="1"/>
  <pageMargins left="0.7" right="0.7" top="0.75" bottom="1" header="0.5" footer="0.75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showGridLines="0" showRowColHeaders="0" zoomScalePageLayoutView="0" workbookViewId="0" topLeftCell="A1">
      <selection activeCell="F13" sqref="F13"/>
    </sheetView>
  </sheetViews>
  <sheetFormatPr defaultColWidth="0" defaultRowHeight="12.75" zeroHeight="1"/>
  <cols>
    <col min="1" max="1" width="2.421875" style="0" customWidth="1"/>
    <col min="2" max="2" width="19.57421875" style="0" customWidth="1"/>
    <col min="3" max="3" width="33.57421875" style="0" customWidth="1"/>
    <col min="4" max="4" width="6.140625" style="0" customWidth="1"/>
    <col min="5" max="5" width="20.00390625" style="0" customWidth="1"/>
    <col min="6" max="6" width="34.57421875" style="0" customWidth="1"/>
    <col min="7" max="9" width="9.140625" style="0" customWidth="1"/>
    <col min="10" max="13" width="9.140625" style="0" hidden="1" customWidth="1"/>
    <col min="14" max="14" width="9.140625" style="0" customWidth="1"/>
    <col min="15" max="16384" width="9.140625" style="0" hidden="1" customWidth="1"/>
  </cols>
  <sheetData>
    <row r="1" spans="1:12" ht="36" customHeight="1">
      <c r="A1" s="45"/>
      <c r="B1" s="45"/>
      <c r="C1" s="45"/>
      <c r="D1" s="45"/>
      <c r="E1" s="45"/>
      <c r="F1" s="45"/>
      <c r="G1" s="45"/>
      <c r="H1" s="24"/>
      <c r="I1" s="24"/>
      <c r="J1" s="24"/>
      <c r="K1" s="24"/>
      <c r="L1" s="24"/>
    </row>
    <row r="2" spans="1:12" ht="41.25" customHeight="1">
      <c r="A2" s="45"/>
      <c r="B2" s="133" t="s">
        <v>118</v>
      </c>
      <c r="C2" s="133"/>
      <c r="D2" s="133"/>
      <c r="E2" s="133"/>
      <c r="F2" s="134"/>
      <c r="G2" s="45"/>
      <c r="H2" s="25"/>
      <c r="I2" s="25"/>
      <c r="J2" s="26"/>
      <c r="K2" s="25"/>
      <c r="L2" s="25"/>
    </row>
    <row r="3" spans="1:12" ht="23.25" customHeight="1">
      <c r="A3" s="45"/>
      <c r="B3" s="37" t="s">
        <v>0</v>
      </c>
      <c r="C3" s="29" t="s">
        <v>169</v>
      </c>
      <c r="D3" s="121" t="str">
        <f>IF(C4=1,"Sri","Smt")</f>
        <v>Sri</v>
      </c>
      <c r="E3" s="40" t="s">
        <v>133</v>
      </c>
      <c r="F3" s="30">
        <v>2000</v>
      </c>
      <c r="G3" s="52"/>
      <c r="H3" s="25"/>
      <c r="I3" s="25"/>
      <c r="J3" s="26"/>
      <c r="K3" s="25"/>
      <c r="L3" s="25"/>
    </row>
    <row r="4" spans="1:12" ht="31.5" customHeight="1">
      <c r="A4" s="45"/>
      <c r="B4" s="38" t="s">
        <v>117</v>
      </c>
      <c r="C4" s="30">
        <v>1</v>
      </c>
      <c r="D4" s="121" t="str">
        <f>IF(C4=1,"His","Her")</f>
        <v>His</v>
      </c>
      <c r="E4" s="41" t="s">
        <v>167</v>
      </c>
      <c r="F4" s="30"/>
      <c r="G4" s="52"/>
      <c r="H4" s="25"/>
      <c r="I4" s="25"/>
      <c r="J4" s="25"/>
      <c r="K4" s="25"/>
      <c r="L4" s="25"/>
    </row>
    <row r="5" spans="1:12" ht="23.25" customHeight="1">
      <c r="A5" s="45"/>
      <c r="B5" s="38" t="s">
        <v>128</v>
      </c>
      <c r="C5" s="30" t="s">
        <v>170</v>
      </c>
      <c r="D5" s="121" t="str">
        <f>IF(C4=1,"S/o","D/o")</f>
        <v>S/o</v>
      </c>
      <c r="E5" s="42" t="s">
        <v>4</v>
      </c>
      <c r="F5" s="30">
        <v>250</v>
      </c>
      <c r="G5" s="52"/>
      <c r="H5" s="27"/>
      <c r="I5" s="25"/>
      <c r="J5" s="25"/>
      <c r="K5" s="25"/>
      <c r="L5" s="25"/>
    </row>
    <row r="6" spans="1:12" ht="23.25" customHeight="1">
      <c r="A6" s="45"/>
      <c r="B6" s="38" t="s">
        <v>1</v>
      </c>
      <c r="C6" s="30" t="s">
        <v>171</v>
      </c>
      <c r="D6" s="45"/>
      <c r="E6" s="42" t="s">
        <v>168</v>
      </c>
      <c r="F6" s="30"/>
      <c r="G6" s="52"/>
      <c r="H6" s="25"/>
      <c r="I6" s="25"/>
      <c r="J6" s="25"/>
      <c r="K6" s="25"/>
      <c r="L6" s="25"/>
    </row>
    <row r="7" spans="1:12" ht="66" customHeight="1">
      <c r="A7" s="45"/>
      <c r="B7" s="39" t="s">
        <v>154</v>
      </c>
      <c r="C7" s="31"/>
      <c r="D7" s="45"/>
      <c r="E7" s="42" t="s">
        <v>10</v>
      </c>
      <c r="F7" s="30">
        <v>60</v>
      </c>
      <c r="G7" s="45"/>
      <c r="H7" s="25"/>
      <c r="I7" s="25"/>
      <c r="J7" s="25"/>
      <c r="K7" s="25"/>
      <c r="L7" s="25"/>
    </row>
    <row r="8" spans="1:12" ht="23.25" customHeight="1">
      <c r="A8" s="45"/>
      <c r="B8" s="38" t="s">
        <v>2</v>
      </c>
      <c r="C8" s="32" t="s">
        <v>172</v>
      </c>
      <c r="D8" s="45"/>
      <c r="E8" s="42" t="s">
        <v>6</v>
      </c>
      <c r="F8" s="30">
        <v>300</v>
      </c>
      <c r="G8" s="53"/>
      <c r="H8" s="25"/>
      <c r="I8" s="25"/>
      <c r="J8" s="26"/>
      <c r="K8" s="25"/>
      <c r="L8" s="25"/>
    </row>
    <row r="9" spans="1:13" ht="23.25" customHeight="1">
      <c r="A9" s="45"/>
      <c r="B9" s="38" t="s">
        <v>3</v>
      </c>
      <c r="C9" s="30">
        <v>15700</v>
      </c>
      <c r="D9" s="45"/>
      <c r="E9" s="43" t="s">
        <v>5</v>
      </c>
      <c r="F9" s="35">
        <v>200</v>
      </c>
      <c r="G9" s="45"/>
      <c r="H9" s="25"/>
      <c r="I9" s="24"/>
      <c r="J9" s="28"/>
      <c r="K9" s="28">
        <v>8</v>
      </c>
      <c r="L9" s="28">
        <v>20</v>
      </c>
      <c r="M9" s="127"/>
    </row>
    <row r="10" spans="1:13" ht="23.25" customHeight="1">
      <c r="A10" s="45"/>
      <c r="B10" s="38" t="s">
        <v>120</v>
      </c>
      <c r="C10" s="30">
        <v>24.824</v>
      </c>
      <c r="D10" s="45"/>
      <c r="E10" s="42" t="s">
        <v>15</v>
      </c>
      <c r="F10" s="124">
        <v>40820</v>
      </c>
      <c r="G10" s="45"/>
      <c r="H10" s="24"/>
      <c r="I10" s="24"/>
      <c r="J10" s="125">
        <v>10</v>
      </c>
      <c r="K10" s="125" t="str">
        <f>VLOOKUP(K9,K45:L56,2,)</f>
        <v>AUG</v>
      </c>
      <c r="L10" s="125">
        <f>VLOOKUP(L9,H45:I81,2,TRUE)</f>
        <v>2009</v>
      </c>
      <c r="M10" s="127"/>
    </row>
    <row r="11" spans="1:13" ht="23.25" customHeight="1">
      <c r="A11" s="45"/>
      <c r="B11" s="38" t="s">
        <v>153</v>
      </c>
      <c r="C11" s="30">
        <v>12.5</v>
      </c>
      <c r="D11" s="45"/>
      <c r="E11" s="42" t="s">
        <v>130</v>
      </c>
      <c r="F11" s="33" t="s">
        <v>178</v>
      </c>
      <c r="G11" s="45"/>
      <c r="H11" s="24"/>
      <c r="I11" s="24"/>
      <c r="J11" s="28"/>
      <c r="K11" s="28"/>
      <c r="L11" s="28"/>
      <c r="M11" s="127"/>
    </row>
    <row r="12" spans="1:13" ht="23.25" customHeight="1">
      <c r="A12" s="45"/>
      <c r="B12" s="38" t="s">
        <v>9</v>
      </c>
      <c r="C12" s="30"/>
      <c r="D12" s="45"/>
      <c r="E12" s="42" t="s">
        <v>132</v>
      </c>
      <c r="F12" s="124" t="s">
        <v>179</v>
      </c>
      <c r="G12" s="45"/>
      <c r="H12" s="24"/>
      <c r="I12" s="24"/>
      <c r="J12" s="28"/>
      <c r="K12" s="28"/>
      <c r="L12" s="28"/>
      <c r="M12" s="127"/>
    </row>
    <row r="13" spans="1:13" ht="30" customHeight="1">
      <c r="A13" s="45"/>
      <c r="B13" s="38" t="s">
        <v>17</v>
      </c>
      <c r="C13" s="30"/>
      <c r="D13" s="45"/>
      <c r="E13" s="44" t="s">
        <v>180</v>
      </c>
      <c r="F13" s="36">
        <v>400</v>
      </c>
      <c r="G13" s="45"/>
      <c r="H13" s="24"/>
      <c r="I13" s="24"/>
      <c r="J13" s="28"/>
      <c r="K13" s="28"/>
      <c r="L13" s="28" t="str">
        <f>CONCATENATE(J10,"-",K10,"-",L10)</f>
        <v>10-AUG-2009</v>
      </c>
      <c r="M13" s="127"/>
    </row>
    <row r="14" spans="1:13" ht="23.25" customHeight="1">
      <c r="A14" s="46"/>
      <c r="B14" s="38" t="s">
        <v>119</v>
      </c>
      <c r="C14" s="30"/>
      <c r="D14" s="45"/>
      <c r="E14" s="45"/>
      <c r="F14" s="45"/>
      <c r="G14" s="45"/>
      <c r="H14" s="24"/>
      <c r="I14" s="24"/>
      <c r="J14" s="28"/>
      <c r="K14" s="28"/>
      <c r="L14" s="28"/>
      <c r="M14" s="127"/>
    </row>
    <row r="15" spans="1:13" ht="30" customHeight="1">
      <c r="A15" s="46"/>
      <c r="B15" s="32" t="s">
        <v>139</v>
      </c>
      <c r="C15" s="30"/>
      <c r="D15" s="45"/>
      <c r="E15" s="45"/>
      <c r="F15" s="24"/>
      <c r="G15" s="45"/>
      <c r="H15" s="24"/>
      <c r="I15" s="24"/>
      <c r="J15" s="28"/>
      <c r="K15" s="128" t="str">
        <f>CONCATENATE("(","@"," ",Sheet1!C10,"%",")")</f>
        <v>(@ 24.824%)</v>
      </c>
      <c r="L15" s="28"/>
      <c r="M15" s="127"/>
    </row>
    <row r="16" spans="1:13" ht="32.25" customHeight="1">
      <c r="A16" s="46"/>
      <c r="B16" s="39" t="s">
        <v>129</v>
      </c>
      <c r="C16" s="33" t="s">
        <v>173</v>
      </c>
      <c r="D16" s="45"/>
      <c r="E16" s="45"/>
      <c r="F16" s="45"/>
      <c r="G16" s="45"/>
      <c r="H16" s="24"/>
      <c r="I16" s="24"/>
      <c r="J16" s="28"/>
      <c r="K16" s="128" t="str">
        <f>CONCATENATE("(","@"," ",Sheet1!C11,"%",")")</f>
        <v>(@ 12.5%)</v>
      </c>
      <c r="L16" s="28"/>
      <c r="M16" s="127"/>
    </row>
    <row r="17" spans="1:13" ht="32.25" customHeight="1">
      <c r="A17" s="46"/>
      <c r="B17" s="39" t="s">
        <v>131</v>
      </c>
      <c r="C17" s="33" t="s">
        <v>173</v>
      </c>
      <c r="D17" s="45"/>
      <c r="E17" s="45"/>
      <c r="F17" s="45"/>
      <c r="G17" s="45"/>
      <c r="H17" s="24"/>
      <c r="I17" s="24"/>
      <c r="J17" s="28"/>
      <c r="K17" s="28"/>
      <c r="L17" s="28"/>
      <c r="M17" s="127"/>
    </row>
    <row r="18" spans="1:13" ht="32.25" customHeight="1">
      <c r="A18" s="46"/>
      <c r="B18" s="38" t="s">
        <v>126</v>
      </c>
      <c r="C18" s="34" t="s">
        <v>174</v>
      </c>
      <c r="D18" s="45"/>
      <c r="E18" s="51" t="s">
        <v>140</v>
      </c>
      <c r="F18" s="45"/>
      <c r="G18" s="45"/>
      <c r="H18" s="24"/>
      <c r="I18" s="24"/>
      <c r="J18" s="28"/>
      <c r="K18" s="28"/>
      <c r="L18" s="28"/>
      <c r="M18" s="127"/>
    </row>
    <row r="19" spans="1:13" ht="32.25" customHeight="1">
      <c r="A19" s="45"/>
      <c r="B19" s="38" t="s">
        <v>127</v>
      </c>
      <c r="C19" s="34" t="s">
        <v>175</v>
      </c>
      <c r="D19" s="45"/>
      <c r="E19" s="47" t="s">
        <v>141</v>
      </c>
      <c r="F19" s="45"/>
      <c r="G19" s="45"/>
      <c r="H19" s="24"/>
      <c r="I19" s="24"/>
      <c r="J19" s="28"/>
      <c r="K19" s="28"/>
      <c r="L19" s="28"/>
      <c r="M19" s="127"/>
    </row>
    <row r="20" spans="1:12" ht="32.25" customHeight="1">
      <c r="A20" s="45"/>
      <c r="B20" s="38" t="s">
        <v>146</v>
      </c>
      <c r="C20" s="34" t="s">
        <v>176</v>
      </c>
      <c r="D20" s="45"/>
      <c r="E20" s="50" t="s">
        <v>142</v>
      </c>
      <c r="F20" s="45"/>
      <c r="G20" s="45"/>
      <c r="H20" s="24"/>
      <c r="I20" s="24"/>
      <c r="J20" s="24"/>
      <c r="K20" s="24"/>
      <c r="L20" s="24"/>
    </row>
    <row r="21" spans="1:12" ht="32.25" customHeight="1">
      <c r="A21" s="45"/>
      <c r="B21" s="38" t="s">
        <v>147</v>
      </c>
      <c r="C21" s="34" t="s">
        <v>177</v>
      </c>
      <c r="D21" s="45"/>
      <c r="E21" s="135">
        <v>9441173101</v>
      </c>
      <c r="F21" s="135"/>
      <c r="G21" s="45"/>
      <c r="H21" s="24"/>
      <c r="I21" s="24"/>
      <c r="J21" s="24"/>
      <c r="K21" s="24"/>
      <c r="L21" s="24"/>
    </row>
    <row r="22" spans="1:8" ht="33" customHeight="1">
      <c r="A22" s="45"/>
      <c r="B22" s="38" t="s">
        <v>149</v>
      </c>
      <c r="C22" s="34" t="s">
        <v>177</v>
      </c>
      <c r="D22" s="45"/>
      <c r="E22" s="122">
        <f>DAY(F11)</f>
        <v>22</v>
      </c>
      <c r="F22" s="123">
        <f>MONTH(F11)</f>
        <v>7</v>
      </c>
      <c r="G22" s="123">
        <f>YEAR(F11)</f>
        <v>1976</v>
      </c>
      <c r="H22" s="24"/>
    </row>
    <row r="23" spans="1:8" ht="12.75">
      <c r="A23" s="45"/>
      <c r="B23" s="45"/>
      <c r="C23" s="45"/>
      <c r="D23" s="45"/>
      <c r="E23" s="122" t="str">
        <f>IF(AND(F23=1),"31",IF(AND(F23=3),"31",IF(AND(F23=5),"31",IF(AND(F23=7),"31",IF(AND(F23=8),"31",IF(AND(F23=10),"31",IF(AND(F23=12),"31",IF((F23=2),"28","30"))))))))</f>
        <v>31</v>
      </c>
      <c r="F23" s="123">
        <f>IF(AND(E22&gt;1,F22&gt;=1),F22,IF(AND(E22=1,F22&gt;=2),F22-1,IF(AND(E22=1,F22=1),F22+11,IF(AND(E22&gt;=31),))))</f>
        <v>7</v>
      </c>
      <c r="G23" s="123">
        <f>IF(G26=2,SUM(G22+57),G22+58)</f>
        <v>2034</v>
      </c>
      <c r="H23" s="24"/>
    </row>
    <row r="24" spans="1:12" ht="12.75">
      <c r="A24" s="45"/>
      <c r="B24" s="45"/>
      <c r="C24" s="45"/>
      <c r="D24" s="45"/>
      <c r="E24" s="123"/>
      <c r="F24" s="123"/>
      <c r="G24" s="123"/>
      <c r="H24" s="24"/>
      <c r="I24" s="24"/>
      <c r="J24" s="24"/>
      <c r="K24" s="24"/>
      <c r="L24" s="24"/>
    </row>
    <row r="25" spans="1:12" ht="12.75">
      <c r="A25" s="45"/>
      <c r="B25" s="45"/>
      <c r="C25" s="45"/>
      <c r="D25" s="45"/>
      <c r="E25" s="45"/>
      <c r="F25" s="45"/>
      <c r="G25" s="45"/>
      <c r="H25" s="24"/>
      <c r="I25" s="24"/>
      <c r="J25" s="24"/>
      <c r="K25" s="24"/>
      <c r="L25" s="24"/>
    </row>
    <row r="26" spans="1:12" ht="12.75">
      <c r="A26" s="45"/>
      <c r="B26" s="45"/>
      <c r="C26" s="45"/>
      <c r="D26" s="45"/>
      <c r="E26" s="48"/>
      <c r="F26" s="45"/>
      <c r="G26" s="126">
        <f>COUNTIF(E22:F22,"1")</f>
        <v>0</v>
      </c>
      <c r="H26" s="24"/>
      <c r="I26" s="24"/>
      <c r="J26" s="24"/>
      <c r="K26" s="24"/>
      <c r="L26" s="24"/>
    </row>
    <row r="27" spans="1:12" ht="12.75">
      <c r="A27" s="45"/>
      <c r="B27" s="45"/>
      <c r="C27" s="45">
        <v>9849470886</v>
      </c>
      <c r="D27" s="45"/>
      <c r="E27" s="45"/>
      <c r="F27" s="45"/>
      <c r="G27" s="45"/>
      <c r="H27" s="24"/>
      <c r="I27" s="24"/>
      <c r="J27" s="24"/>
      <c r="K27" s="24"/>
      <c r="L27" s="24"/>
    </row>
    <row r="28" spans="1:7" ht="12.75">
      <c r="A28" s="49"/>
      <c r="B28" s="49"/>
      <c r="C28" s="49"/>
      <c r="D28" s="49"/>
      <c r="E28" s="49"/>
      <c r="F28" s="49"/>
      <c r="G28" s="49"/>
    </row>
    <row r="29" spans="1:7" ht="12.75">
      <c r="A29" s="49"/>
      <c r="B29" s="49"/>
      <c r="C29" s="49"/>
      <c r="D29" s="49"/>
      <c r="E29" s="49"/>
      <c r="F29" s="49"/>
      <c r="G29" s="49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 hidden="1"/>
    <row r="45" spans="4:12" ht="12.75" hidden="1">
      <c r="D45" s="127">
        <v>1</v>
      </c>
      <c r="E45" s="129" t="s">
        <v>155</v>
      </c>
      <c r="F45" s="129">
        <v>1990</v>
      </c>
      <c r="G45" s="127"/>
      <c r="H45" s="127">
        <v>1</v>
      </c>
      <c r="I45" s="127">
        <v>1990</v>
      </c>
      <c r="J45" s="127"/>
      <c r="K45" s="127">
        <v>1</v>
      </c>
      <c r="L45" s="130" t="s">
        <v>155</v>
      </c>
    </row>
    <row r="46" spans="4:12" ht="12.75" hidden="1">
      <c r="D46" s="127">
        <v>2</v>
      </c>
      <c r="E46" s="129" t="s">
        <v>156</v>
      </c>
      <c r="F46" s="129">
        <v>1991</v>
      </c>
      <c r="G46" s="127"/>
      <c r="H46" s="127">
        <v>2</v>
      </c>
      <c r="I46" s="127">
        <v>1991</v>
      </c>
      <c r="J46" s="127"/>
      <c r="K46" s="127">
        <v>2</v>
      </c>
      <c r="L46" s="130" t="s">
        <v>156</v>
      </c>
    </row>
    <row r="47" spans="4:12" ht="12.75" hidden="1">
      <c r="D47" s="127">
        <v>3</v>
      </c>
      <c r="E47" s="129" t="s">
        <v>157</v>
      </c>
      <c r="F47" s="129">
        <v>1992</v>
      </c>
      <c r="G47" s="127"/>
      <c r="H47" s="127">
        <v>3</v>
      </c>
      <c r="I47" s="127">
        <v>1992</v>
      </c>
      <c r="J47" s="127"/>
      <c r="K47" s="127">
        <v>3</v>
      </c>
      <c r="L47" s="130" t="s">
        <v>157</v>
      </c>
    </row>
    <row r="48" spans="4:12" ht="12.75" hidden="1">
      <c r="D48" s="127">
        <v>4</v>
      </c>
      <c r="E48" s="129" t="s">
        <v>158</v>
      </c>
      <c r="F48" s="129">
        <v>1993</v>
      </c>
      <c r="G48" s="127"/>
      <c r="H48" s="127">
        <v>4</v>
      </c>
      <c r="I48" s="127">
        <v>1993</v>
      </c>
      <c r="J48" s="127"/>
      <c r="K48" s="127">
        <v>4</v>
      </c>
      <c r="L48" s="130" t="s">
        <v>158</v>
      </c>
    </row>
    <row r="49" spans="4:12" ht="12.75" hidden="1">
      <c r="D49" s="127">
        <v>5</v>
      </c>
      <c r="E49" s="129" t="s">
        <v>159</v>
      </c>
      <c r="F49" s="129">
        <v>1994</v>
      </c>
      <c r="G49" s="127"/>
      <c r="H49" s="127">
        <v>5</v>
      </c>
      <c r="I49" s="127">
        <v>1994</v>
      </c>
      <c r="J49" s="127"/>
      <c r="K49" s="127">
        <v>5</v>
      </c>
      <c r="L49" s="130" t="s">
        <v>159</v>
      </c>
    </row>
    <row r="50" spans="4:12" ht="12.75" hidden="1">
      <c r="D50" s="127">
        <v>6</v>
      </c>
      <c r="E50" s="129" t="s">
        <v>160</v>
      </c>
      <c r="F50" s="129">
        <v>1995</v>
      </c>
      <c r="G50" s="127"/>
      <c r="H50" s="127">
        <v>6</v>
      </c>
      <c r="I50" s="127">
        <v>1995</v>
      </c>
      <c r="J50" s="127"/>
      <c r="K50" s="127">
        <v>6</v>
      </c>
      <c r="L50" s="130" t="s">
        <v>160</v>
      </c>
    </row>
    <row r="51" spans="4:12" ht="12.75" hidden="1">
      <c r="D51" s="127">
        <v>7</v>
      </c>
      <c r="E51" s="129" t="s">
        <v>161</v>
      </c>
      <c r="F51" s="129">
        <v>1996</v>
      </c>
      <c r="G51" s="127"/>
      <c r="H51" s="127">
        <v>7</v>
      </c>
      <c r="I51" s="127">
        <v>1996</v>
      </c>
      <c r="J51" s="127"/>
      <c r="K51" s="127">
        <v>7</v>
      </c>
      <c r="L51" s="130" t="s">
        <v>161</v>
      </c>
    </row>
    <row r="52" spans="4:12" ht="12.75" hidden="1">
      <c r="D52" s="127">
        <v>8</v>
      </c>
      <c r="E52" s="129" t="s">
        <v>162</v>
      </c>
      <c r="F52" s="129">
        <v>1997</v>
      </c>
      <c r="G52" s="127"/>
      <c r="H52" s="127">
        <v>8</v>
      </c>
      <c r="I52" s="127">
        <v>1997</v>
      </c>
      <c r="J52" s="127"/>
      <c r="K52" s="127">
        <v>8</v>
      </c>
      <c r="L52" s="130" t="s">
        <v>162</v>
      </c>
    </row>
    <row r="53" spans="4:12" ht="12.75" hidden="1">
      <c r="D53" s="127">
        <v>9</v>
      </c>
      <c r="E53" s="129" t="s">
        <v>163</v>
      </c>
      <c r="F53" s="129">
        <v>1998</v>
      </c>
      <c r="G53" s="127"/>
      <c r="H53" s="127">
        <v>9</v>
      </c>
      <c r="I53" s="127">
        <v>1998</v>
      </c>
      <c r="J53" s="127"/>
      <c r="K53" s="127">
        <v>9</v>
      </c>
      <c r="L53" s="130" t="s">
        <v>163</v>
      </c>
    </row>
    <row r="54" spans="4:12" ht="12.75" hidden="1">
      <c r="D54" s="127">
        <v>10</v>
      </c>
      <c r="E54" s="129" t="s">
        <v>164</v>
      </c>
      <c r="F54" s="129">
        <v>1999</v>
      </c>
      <c r="G54" s="127"/>
      <c r="H54" s="127">
        <v>10</v>
      </c>
      <c r="I54" s="127">
        <v>1999</v>
      </c>
      <c r="J54" s="127"/>
      <c r="K54" s="127">
        <v>10</v>
      </c>
      <c r="L54" s="130" t="s">
        <v>164</v>
      </c>
    </row>
    <row r="55" spans="4:12" ht="12.75" hidden="1">
      <c r="D55" s="127">
        <v>11</v>
      </c>
      <c r="E55" s="129" t="s">
        <v>165</v>
      </c>
      <c r="F55" s="129">
        <v>2000</v>
      </c>
      <c r="G55" s="127"/>
      <c r="H55" s="127">
        <v>11</v>
      </c>
      <c r="I55" s="127">
        <v>2000</v>
      </c>
      <c r="J55" s="127"/>
      <c r="K55" s="127">
        <v>11</v>
      </c>
      <c r="L55" s="130" t="s">
        <v>165</v>
      </c>
    </row>
    <row r="56" spans="4:12" ht="12.75" hidden="1">
      <c r="D56" s="127">
        <v>12</v>
      </c>
      <c r="E56" s="129" t="s">
        <v>166</v>
      </c>
      <c r="F56" s="129">
        <v>2001</v>
      </c>
      <c r="G56" s="127"/>
      <c r="H56" s="127">
        <v>12</v>
      </c>
      <c r="I56" s="127">
        <v>2001</v>
      </c>
      <c r="J56" s="127"/>
      <c r="K56" s="127">
        <v>12</v>
      </c>
      <c r="L56" s="130" t="s">
        <v>166</v>
      </c>
    </row>
    <row r="57" spans="4:12" ht="12.75" hidden="1">
      <c r="D57" s="127">
        <v>13</v>
      </c>
      <c r="E57" s="127"/>
      <c r="F57" s="129">
        <v>2002</v>
      </c>
      <c r="G57" s="127"/>
      <c r="H57" s="127">
        <v>13</v>
      </c>
      <c r="I57" s="127">
        <v>2002</v>
      </c>
      <c r="J57" s="127"/>
      <c r="K57" s="127"/>
      <c r="L57" s="127"/>
    </row>
    <row r="58" spans="4:12" ht="12.75" hidden="1">
      <c r="D58" s="127">
        <v>14</v>
      </c>
      <c r="E58" s="127"/>
      <c r="F58" s="129">
        <v>2003</v>
      </c>
      <c r="G58" s="127"/>
      <c r="H58" s="127">
        <v>14</v>
      </c>
      <c r="I58" s="127">
        <v>2003</v>
      </c>
      <c r="J58" s="127"/>
      <c r="K58" s="127"/>
      <c r="L58" s="127"/>
    </row>
    <row r="59" spans="4:12" ht="12.75" hidden="1">
      <c r="D59" s="127">
        <v>15</v>
      </c>
      <c r="E59" s="127"/>
      <c r="F59" s="129">
        <v>2004</v>
      </c>
      <c r="G59" s="127"/>
      <c r="H59" s="127">
        <v>15</v>
      </c>
      <c r="I59" s="127">
        <v>2004</v>
      </c>
      <c r="J59" s="127"/>
      <c r="K59" s="127"/>
      <c r="L59" s="127"/>
    </row>
    <row r="60" spans="4:12" ht="12.75" hidden="1">
      <c r="D60" s="127">
        <v>16</v>
      </c>
      <c r="E60" s="127"/>
      <c r="F60" s="129">
        <v>2005</v>
      </c>
      <c r="G60" s="127"/>
      <c r="H60" s="127">
        <v>16</v>
      </c>
      <c r="I60" s="127">
        <v>2005</v>
      </c>
      <c r="J60" s="127"/>
      <c r="K60" s="127"/>
      <c r="L60" s="127"/>
    </row>
    <row r="61" spans="4:12" ht="12.75" hidden="1">
      <c r="D61" s="127">
        <v>17</v>
      </c>
      <c r="E61" s="127"/>
      <c r="F61" s="129">
        <v>2006</v>
      </c>
      <c r="G61" s="127"/>
      <c r="H61" s="127">
        <v>17</v>
      </c>
      <c r="I61" s="127">
        <v>2006</v>
      </c>
      <c r="J61" s="127"/>
      <c r="K61" s="127"/>
      <c r="L61" s="127"/>
    </row>
    <row r="62" spans="4:12" ht="12.75" hidden="1">
      <c r="D62" s="127">
        <v>18</v>
      </c>
      <c r="E62" s="127"/>
      <c r="F62" s="129">
        <v>2007</v>
      </c>
      <c r="G62" s="127"/>
      <c r="H62" s="127">
        <v>18</v>
      </c>
      <c r="I62" s="127">
        <v>2007</v>
      </c>
      <c r="J62" s="127"/>
      <c r="K62" s="127"/>
      <c r="L62" s="127"/>
    </row>
    <row r="63" spans="4:12" ht="12.75" hidden="1">
      <c r="D63" s="127">
        <v>19</v>
      </c>
      <c r="E63" s="127"/>
      <c r="F63" s="129">
        <v>2008</v>
      </c>
      <c r="G63" s="127"/>
      <c r="H63" s="127">
        <v>19</v>
      </c>
      <c r="I63" s="127">
        <v>2008</v>
      </c>
      <c r="J63" s="127"/>
      <c r="K63" s="127"/>
      <c r="L63" s="127"/>
    </row>
    <row r="64" spans="4:12" ht="12.75" hidden="1">
      <c r="D64" s="127">
        <v>20</v>
      </c>
      <c r="E64" s="127"/>
      <c r="F64" s="129">
        <v>2009</v>
      </c>
      <c r="G64" s="127"/>
      <c r="H64" s="127">
        <v>20</v>
      </c>
      <c r="I64" s="127">
        <v>2009</v>
      </c>
      <c r="J64" s="127"/>
      <c r="K64" s="127"/>
      <c r="L64" s="127"/>
    </row>
    <row r="65" spans="4:12" ht="12.75" hidden="1">
      <c r="D65" s="127">
        <v>21</v>
      </c>
      <c r="E65" s="127"/>
      <c r="F65" s="129">
        <v>2010</v>
      </c>
      <c r="G65" s="127"/>
      <c r="H65" s="127">
        <v>21</v>
      </c>
      <c r="I65" s="127">
        <v>2010</v>
      </c>
      <c r="J65" s="127"/>
      <c r="K65" s="127"/>
      <c r="L65" s="127"/>
    </row>
    <row r="66" spans="4:12" ht="12.75" hidden="1">
      <c r="D66" s="127">
        <v>22</v>
      </c>
      <c r="E66" s="127"/>
      <c r="F66" s="129">
        <v>2011</v>
      </c>
      <c r="G66" s="127"/>
      <c r="H66" s="127">
        <v>22</v>
      </c>
      <c r="I66" s="127">
        <v>2011</v>
      </c>
      <c r="J66" s="127"/>
      <c r="K66" s="127"/>
      <c r="L66" s="127"/>
    </row>
    <row r="67" spans="4:12" ht="12.75" hidden="1">
      <c r="D67" s="127">
        <v>23</v>
      </c>
      <c r="E67" s="127"/>
      <c r="F67" s="129">
        <v>2012</v>
      </c>
      <c r="G67" s="127"/>
      <c r="H67" s="127">
        <v>23</v>
      </c>
      <c r="I67" s="127">
        <v>2012</v>
      </c>
      <c r="J67" s="127"/>
      <c r="K67" s="127"/>
      <c r="L67" s="127"/>
    </row>
    <row r="68" spans="4:12" ht="12.75" hidden="1">
      <c r="D68" s="127">
        <v>24</v>
      </c>
      <c r="E68" s="127"/>
      <c r="F68" s="129">
        <v>2013</v>
      </c>
      <c r="G68" s="127"/>
      <c r="H68" s="127">
        <v>24</v>
      </c>
      <c r="I68" s="127">
        <v>2013</v>
      </c>
      <c r="J68" s="127"/>
      <c r="K68" s="127"/>
      <c r="L68" s="127"/>
    </row>
    <row r="69" spans="4:12" ht="12.75" hidden="1">
      <c r="D69" s="127">
        <v>25</v>
      </c>
      <c r="E69" s="127"/>
      <c r="F69" s="129">
        <v>2014</v>
      </c>
      <c r="G69" s="127"/>
      <c r="H69" s="127">
        <v>25</v>
      </c>
      <c r="I69" s="127">
        <v>2014</v>
      </c>
      <c r="J69" s="127"/>
      <c r="K69" s="127"/>
      <c r="L69" s="127"/>
    </row>
    <row r="70" spans="4:12" ht="12.75" hidden="1">
      <c r="D70" s="127">
        <v>26</v>
      </c>
      <c r="E70" s="127"/>
      <c r="F70" s="129">
        <v>2015</v>
      </c>
      <c r="G70" s="127"/>
      <c r="H70" s="127">
        <v>26</v>
      </c>
      <c r="I70" s="127">
        <v>2015</v>
      </c>
      <c r="J70" s="127"/>
      <c r="K70" s="127"/>
      <c r="L70" s="127"/>
    </row>
    <row r="71" spans="4:12" ht="12.75" hidden="1">
      <c r="D71" s="127">
        <v>27</v>
      </c>
      <c r="E71" s="127"/>
      <c r="F71" s="129">
        <v>2016</v>
      </c>
      <c r="G71" s="127"/>
      <c r="H71" s="127">
        <v>27</v>
      </c>
      <c r="I71" s="127">
        <v>2016</v>
      </c>
      <c r="J71" s="127"/>
      <c r="K71" s="127"/>
      <c r="L71" s="127"/>
    </row>
    <row r="72" spans="4:12" ht="12.75" hidden="1">
      <c r="D72" s="127">
        <v>28</v>
      </c>
      <c r="E72" s="127"/>
      <c r="F72" s="129">
        <v>2017</v>
      </c>
      <c r="G72" s="127"/>
      <c r="H72" s="127">
        <v>28</v>
      </c>
      <c r="I72" s="127">
        <v>2017</v>
      </c>
      <c r="J72" s="127"/>
      <c r="K72" s="127"/>
      <c r="L72" s="127"/>
    </row>
    <row r="73" spans="4:12" ht="12.75" hidden="1">
      <c r="D73" s="127">
        <v>29</v>
      </c>
      <c r="E73" s="127"/>
      <c r="F73" s="129">
        <v>2018</v>
      </c>
      <c r="G73" s="127"/>
      <c r="H73" s="127">
        <v>29</v>
      </c>
      <c r="I73" s="127">
        <v>2018</v>
      </c>
      <c r="J73" s="127"/>
      <c r="K73" s="127"/>
      <c r="L73" s="127"/>
    </row>
    <row r="74" spans="4:12" ht="12.75" hidden="1">
      <c r="D74" s="127">
        <v>30</v>
      </c>
      <c r="E74" s="127"/>
      <c r="F74" s="129">
        <v>2019</v>
      </c>
      <c r="G74" s="127"/>
      <c r="H74" s="127">
        <v>30</v>
      </c>
      <c r="I74" s="127">
        <v>2019</v>
      </c>
      <c r="J74" s="127"/>
      <c r="K74" s="127"/>
      <c r="L74" s="127"/>
    </row>
    <row r="75" spans="4:12" ht="12.75" hidden="1">
      <c r="D75" s="127">
        <v>31</v>
      </c>
      <c r="E75" s="127"/>
      <c r="F75" s="129">
        <v>2020</v>
      </c>
      <c r="G75" s="127"/>
      <c r="H75" s="127">
        <v>31</v>
      </c>
      <c r="I75" s="127">
        <v>2020</v>
      </c>
      <c r="J75" s="127"/>
      <c r="K75" s="127"/>
      <c r="L75" s="127"/>
    </row>
    <row r="76" spans="4:12" ht="12.75" hidden="1">
      <c r="D76" s="127"/>
      <c r="E76" s="127"/>
      <c r="F76" s="129">
        <v>2021</v>
      </c>
      <c r="G76" s="127"/>
      <c r="H76" s="127">
        <v>32</v>
      </c>
      <c r="I76" s="127">
        <v>2021</v>
      </c>
      <c r="J76" s="127"/>
      <c r="K76" s="127"/>
      <c r="L76" s="127"/>
    </row>
    <row r="77" spans="4:12" ht="12.75" hidden="1">
      <c r="D77" s="127"/>
      <c r="E77" s="127"/>
      <c r="F77" s="129">
        <v>2022</v>
      </c>
      <c r="G77" s="127"/>
      <c r="H77" s="127">
        <v>33</v>
      </c>
      <c r="I77" s="127">
        <v>2022</v>
      </c>
      <c r="J77" s="127"/>
      <c r="K77" s="127"/>
      <c r="L77" s="127"/>
    </row>
    <row r="78" spans="4:12" ht="12.75" hidden="1">
      <c r="D78" s="127"/>
      <c r="E78" s="127"/>
      <c r="F78" s="129">
        <v>2023</v>
      </c>
      <c r="G78" s="127"/>
      <c r="H78" s="127">
        <v>34</v>
      </c>
      <c r="I78" s="127">
        <v>2023</v>
      </c>
      <c r="J78" s="127"/>
      <c r="K78" s="127"/>
      <c r="L78" s="127"/>
    </row>
    <row r="79" spans="4:12" ht="12.75" hidden="1">
      <c r="D79" s="127"/>
      <c r="E79" s="127"/>
      <c r="F79" s="129">
        <v>2024</v>
      </c>
      <c r="G79" s="127"/>
      <c r="H79" s="127">
        <v>35</v>
      </c>
      <c r="I79" s="127">
        <v>2024</v>
      </c>
      <c r="J79" s="127"/>
      <c r="K79" s="127"/>
      <c r="L79" s="127"/>
    </row>
    <row r="80" spans="4:12" ht="12.75" hidden="1">
      <c r="D80" s="127"/>
      <c r="E80" s="127"/>
      <c r="F80" s="129">
        <v>2025</v>
      </c>
      <c r="G80" s="127"/>
      <c r="H80" s="127">
        <v>36</v>
      </c>
      <c r="I80" s="127">
        <v>2025</v>
      </c>
      <c r="J80" s="127"/>
      <c r="K80" s="127"/>
      <c r="L80" s="127"/>
    </row>
    <row r="81" spans="4:12" ht="12.75" hidden="1">
      <c r="D81" s="127"/>
      <c r="E81" s="127"/>
      <c r="F81" s="129">
        <v>2026</v>
      </c>
      <c r="G81" s="127"/>
      <c r="H81" s="127">
        <v>37</v>
      </c>
      <c r="I81" s="127">
        <v>2026</v>
      </c>
      <c r="J81" s="127"/>
      <c r="K81" s="127"/>
      <c r="L81" s="127"/>
    </row>
    <row r="82" spans="4:12" ht="12.75" hidden="1">
      <c r="D82" s="127"/>
      <c r="E82" s="127"/>
      <c r="F82" s="127"/>
      <c r="G82" s="127"/>
      <c r="H82" s="127"/>
      <c r="I82" s="127"/>
      <c r="J82" s="127"/>
      <c r="K82" s="127"/>
      <c r="L82" s="127"/>
    </row>
    <row r="83" spans="4:12" ht="12.75" hidden="1">
      <c r="D83" s="127"/>
      <c r="E83" s="127"/>
      <c r="F83" s="127"/>
      <c r="G83" s="127"/>
      <c r="H83" s="127"/>
      <c r="I83" s="127"/>
      <c r="J83" s="127"/>
      <c r="K83" s="127"/>
      <c r="L83" s="127"/>
    </row>
    <row r="84" spans="4:12" ht="12.75" hidden="1">
      <c r="D84" s="127"/>
      <c r="E84" s="127"/>
      <c r="F84" s="127"/>
      <c r="G84" s="127"/>
      <c r="H84" s="127"/>
      <c r="I84" s="127"/>
      <c r="J84" s="127"/>
      <c r="K84" s="127"/>
      <c r="L84" s="127"/>
    </row>
    <row r="85" spans="4:12" ht="12.75" hidden="1">
      <c r="D85" s="127"/>
      <c r="E85" s="127"/>
      <c r="F85" s="127"/>
      <c r="G85" s="127"/>
      <c r="H85" s="127"/>
      <c r="I85" s="127"/>
      <c r="J85" s="127"/>
      <c r="K85" s="127"/>
      <c r="L85" s="127"/>
    </row>
    <row r="86" spans="4:12" ht="12.75" hidden="1">
      <c r="D86" s="127"/>
      <c r="E86" s="127"/>
      <c r="F86" s="127"/>
      <c r="G86" s="127"/>
      <c r="H86" s="127"/>
      <c r="I86" s="127"/>
      <c r="J86" s="127"/>
      <c r="K86" s="127"/>
      <c r="L86" s="127"/>
    </row>
    <row r="87" spans="4:12" ht="12.75" hidden="1">
      <c r="D87" s="127"/>
      <c r="E87" s="127"/>
      <c r="F87" s="127"/>
      <c r="G87" s="127"/>
      <c r="H87" s="127"/>
      <c r="I87" s="127"/>
      <c r="J87" s="127"/>
      <c r="K87" s="127"/>
      <c r="L87" s="127"/>
    </row>
    <row r="88" spans="4:12" ht="12.75" hidden="1">
      <c r="D88" s="127"/>
      <c r="E88" s="127"/>
      <c r="F88" s="127"/>
      <c r="G88" s="127"/>
      <c r="H88" s="127"/>
      <c r="I88" s="127"/>
      <c r="J88" s="127"/>
      <c r="K88" s="127"/>
      <c r="L88" s="127"/>
    </row>
    <row r="89" spans="4:12" ht="12.75" hidden="1">
      <c r="D89" s="127"/>
      <c r="E89" s="127"/>
      <c r="F89" s="127"/>
      <c r="G89" s="127"/>
      <c r="H89" s="127"/>
      <c r="I89" s="127"/>
      <c r="J89" s="127"/>
      <c r="K89" s="127"/>
      <c r="L89" s="127"/>
    </row>
    <row r="90" spans="4:12" ht="12.75" hidden="1">
      <c r="D90" s="127"/>
      <c r="E90" s="127"/>
      <c r="F90" s="127"/>
      <c r="G90" s="127"/>
      <c r="H90" s="127"/>
      <c r="I90" s="127"/>
      <c r="J90" s="127"/>
      <c r="K90" s="127"/>
      <c r="L90" s="127"/>
    </row>
    <row r="91" spans="4:12" ht="12.75" hidden="1">
      <c r="D91" s="127"/>
      <c r="E91" s="127"/>
      <c r="F91" s="127"/>
      <c r="G91" s="127"/>
      <c r="H91" s="127"/>
      <c r="I91" s="127"/>
      <c r="J91" s="127"/>
      <c r="K91" s="127"/>
      <c r="L91" s="127"/>
    </row>
  </sheetData>
  <sheetProtection password="C665" sheet="1" objects="1" scenarios="1" selectLockedCells="1"/>
  <protectedRanges>
    <protectedRange sqref="F3:F8 F10:F13 C3:C22" name="Range1"/>
  </protectedRanges>
  <mergeCells count="2">
    <mergeCell ref="B2:F2"/>
    <mergeCell ref="E21:F21"/>
  </mergeCells>
  <printOptions/>
  <pageMargins left="0.7" right="0.14" top="0.75" bottom="0.49" header="0.3" footer="0.3"/>
  <pageSetup horizontalDpi="600" verticalDpi="600" orientation="portrait" scale="8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3.00390625" style="55" customWidth="1"/>
    <col min="2" max="2" width="23.00390625" style="55" customWidth="1"/>
    <col min="3" max="3" width="1.7109375" style="55" customWidth="1"/>
    <col min="4" max="4" width="20.28125" style="55" customWidth="1"/>
    <col min="5" max="5" width="0.9921875" style="55" customWidth="1"/>
    <col min="6" max="6" width="18.57421875" style="55" customWidth="1"/>
    <col min="7" max="7" width="1.7109375" style="55" customWidth="1"/>
    <col min="8" max="8" width="19.421875" style="55" customWidth="1"/>
    <col min="9" max="9" width="1.57421875" style="55" customWidth="1"/>
    <col min="10" max="10" width="3.28125" style="55" customWidth="1"/>
    <col min="11" max="11" width="9.140625" style="55" customWidth="1"/>
    <col min="12" max="16384" width="0" style="55" hidden="1" customWidth="1"/>
  </cols>
  <sheetData>
    <row r="1" spans="1:14" ht="27" customHeight="1" thickTop="1">
      <c r="A1" s="118"/>
      <c r="B1" s="137" t="s">
        <v>138</v>
      </c>
      <c r="C1" s="137"/>
      <c r="D1" s="137"/>
      <c r="E1" s="137"/>
      <c r="F1" s="137"/>
      <c r="G1" s="137"/>
      <c r="H1" s="137"/>
      <c r="I1" s="137"/>
      <c r="J1" s="119"/>
      <c r="K1" s="54"/>
      <c r="L1" s="54"/>
      <c r="M1" s="54"/>
      <c r="N1" s="54"/>
    </row>
    <row r="2" spans="1:14" ht="15.75" customHeight="1">
      <c r="A2" s="115"/>
      <c r="B2" s="141" t="s">
        <v>137</v>
      </c>
      <c r="C2" s="141"/>
      <c r="D2" s="141"/>
      <c r="E2" s="141"/>
      <c r="F2" s="141"/>
      <c r="G2" s="141"/>
      <c r="H2" s="141"/>
      <c r="I2" s="141"/>
      <c r="J2" s="110"/>
      <c r="K2" s="54"/>
      <c r="L2" s="54"/>
      <c r="M2" s="54"/>
      <c r="N2" s="54"/>
    </row>
    <row r="3" spans="1:14" ht="20.25">
      <c r="A3" s="115"/>
      <c r="B3" s="56"/>
      <c r="C3" s="56"/>
      <c r="D3" s="56"/>
      <c r="E3" s="56"/>
      <c r="F3" s="57"/>
      <c r="G3" s="58" t="s">
        <v>14</v>
      </c>
      <c r="H3" s="59">
        <f>IF(Sheet1!F10="","",Sheet1!F10)</f>
        <v>40820</v>
      </c>
      <c r="J3" s="111"/>
      <c r="K3" s="54"/>
      <c r="L3" s="54"/>
      <c r="M3" s="54"/>
      <c r="N3" s="54"/>
    </row>
    <row r="4" spans="1:14" ht="16.5" customHeight="1">
      <c r="A4" s="115"/>
      <c r="B4" s="138" t="str">
        <f>CONCATENATE("            This is to certify that "," ",Sheet1!D3," ",Sheet1!C3," ",Sheet1!D5," ",Sheet1!C5," "," is working as"," ",Sheet1!C6," "," in "," ",Sheet1!C20,","," ",Sheet1!C21,"."," ",Sheet1!C22," ","(Mandal)"," "," since"," ",Sheet1!L13,".")</f>
        <v>            This is to certify that  Sri V.GANGADHAR S/o V.SUDERSHAN  is working as S.A (Phy.Sci )  in  ZPSS KADDAM, KADDAM. KADDAM (Mandal)  since 10-AUG-2009.</v>
      </c>
      <c r="C4" s="138"/>
      <c r="D4" s="138"/>
      <c r="E4" s="138"/>
      <c r="F4" s="138"/>
      <c r="G4" s="138"/>
      <c r="H4" s="138"/>
      <c r="I4" s="138"/>
      <c r="J4" s="112"/>
      <c r="K4" s="54"/>
      <c r="L4" s="54"/>
      <c r="M4" s="54"/>
      <c r="N4" s="54"/>
    </row>
    <row r="5" spans="1:14" ht="30.75" customHeight="1">
      <c r="A5" s="115"/>
      <c r="B5" s="138"/>
      <c r="C5" s="138"/>
      <c r="D5" s="138"/>
      <c r="E5" s="138"/>
      <c r="F5" s="138"/>
      <c r="G5" s="138"/>
      <c r="H5" s="138"/>
      <c r="I5" s="138"/>
      <c r="J5" s="112"/>
      <c r="K5" s="54"/>
      <c r="L5" s="54"/>
      <c r="M5" s="54"/>
      <c r="N5" s="54"/>
    </row>
    <row r="6" spans="1:14" ht="23.25" customHeight="1" thickBot="1">
      <c r="A6" s="115"/>
      <c r="B6" s="142" t="str">
        <f>CONCATENATE(Sheet1!D4," salary particulars are as given below :-")</f>
        <v>His salary particulars are as given below :-</v>
      </c>
      <c r="C6" s="142"/>
      <c r="D6" s="142"/>
      <c r="E6" s="142"/>
      <c r="F6" s="142"/>
      <c r="G6" s="72"/>
      <c r="H6" s="72"/>
      <c r="I6" s="72"/>
      <c r="J6" s="111"/>
      <c r="K6" s="54"/>
      <c r="L6" s="54"/>
      <c r="M6" s="54"/>
      <c r="N6" s="54"/>
    </row>
    <row r="7" spans="1:14" ht="22.5" customHeight="1" thickTop="1">
      <c r="A7" s="117"/>
      <c r="B7" s="139" t="s">
        <v>145</v>
      </c>
      <c r="C7" s="139"/>
      <c r="D7" s="139"/>
      <c r="E7" s="73"/>
      <c r="F7" s="139" t="s">
        <v>7</v>
      </c>
      <c r="G7" s="139"/>
      <c r="H7" s="139"/>
      <c r="I7" s="140"/>
      <c r="J7" s="111"/>
      <c r="K7" s="54"/>
      <c r="L7" s="54"/>
      <c r="M7" s="54"/>
      <c r="N7" s="54"/>
    </row>
    <row r="8" spans="1:14" ht="21" customHeight="1">
      <c r="A8" s="117"/>
      <c r="B8" s="107" t="s">
        <v>13</v>
      </c>
      <c r="C8" s="88" t="s">
        <v>11</v>
      </c>
      <c r="D8" s="109" t="str">
        <f>IF(Sheet1!C8="","",Sheet1!C8)</f>
        <v>14860-39540</v>
      </c>
      <c r="E8" s="74"/>
      <c r="F8" s="82" t="s">
        <v>133</v>
      </c>
      <c r="G8" s="101" t="s">
        <v>11</v>
      </c>
      <c r="H8" s="103">
        <f>Sheet1!F3</f>
        <v>2000</v>
      </c>
      <c r="I8" s="77"/>
      <c r="J8" s="111"/>
      <c r="K8" s="54"/>
      <c r="L8" s="60"/>
      <c r="M8" s="54"/>
      <c r="N8" s="54"/>
    </row>
    <row r="9" spans="1:15" ht="21" customHeight="1">
      <c r="A9" s="117"/>
      <c r="B9" s="107" t="s">
        <v>3</v>
      </c>
      <c r="C9" s="89" t="s">
        <v>11</v>
      </c>
      <c r="D9" s="105">
        <f>Sheet1!C9</f>
        <v>15700</v>
      </c>
      <c r="E9" s="75"/>
      <c r="F9" s="82" t="s">
        <v>150</v>
      </c>
      <c r="G9" s="101" t="s">
        <v>11</v>
      </c>
      <c r="H9" s="103">
        <f>Sheet1!F4</f>
        <v>0</v>
      </c>
      <c r="I9" s="77"/>
      <c r="J9" s="111"/>
      <c r="K9" s="54"/>
      <c r="L9" s="54"/>
      <c r="M9" s="54"/>
      <c r="N9" s="54"/>
      <c r="O9" s="71"/>
    </row>
    <row r="10" spans="1:14" ht="21" customHeight="1">
      <c r="A10" s="117"/>
      <c r="B10" s="108" t="s">
        <v>16</v>
      </c>
      <c r="C10" s="91" t="s">
        <v>11</v>
      </c>
      <c r="D10" s="106">
        <f>Sheet1!C12</f>
        <v>0</v>
      </c>
      <c r="E10" s="76"/>
      <c r="F10" s="82" t="s">
        <v>4</v>
      </c>
      <c r="G10" s="101" t="s">
        <v>11</v>
      </c>
      <c r="H10" s="103">
        <f>Sheet1!F5</f>
        <v>250</v>
      </c>
      <c r="I10" s="77"/>
      <c r="J10" s="111"/>
      <c r="K10" s="54"/>
      <c r="L10" s="54"/>
      <c r="M10" s="60"/>
      <c r="N10" s="60"/>
    </row>
    <row r="11" spans="1:14" ht="21" customHeight="1">
      <c r="A11" s="117"/>
      <c r="B11" s="107" t="str">
        <f>CONCATENATE("D.A"," ",Sheet1!K15)</f>
        <v>D.A (@ 24.824%)</v>
      </c>
      <c r="C11" s="101" t="s">
        <v>11</v>
      </c>
      <c r="D11" s="105">
        <f>ROUND(D9*Sheet1!C10%,0)</f>
        <v>3897</v>
      </c>
      <c r="E11" s="104"/>
      <c r="F11" s="82" t="s">
        <v>151</v>
      </c>
      <c r="G11" s="101" t="s">
        <v>11</v>
      </c>
      <c r="H11" s="103">
        <f>Sheet1!F6</f>
        <v>0</v>
      </c>
      <c r="I11" s="77"/>
      <c r="J11" s="111"/>
      <c r="K11" s="54"/>
      <c r="L11" s="54"/>
      <c r="M11" s="54"/>
      <c r="N11" s="54"/>
    </row>
    <row r="12" spans="1:14" ht="21" customHeight="1">
      <c r="A12" s="117"/>
      <c r="B12" s="107" t="str">
        <f>CONCATENATE("HRA"," ",Sheet1!K16)</f>
        <v>HRA (@ 12.5%)</v>
      </c>
      <c r="C12" s="101" t="s">
        <v>11</v>
      </c>
      <c r="D12" s="105">
        <f>ROUND(D9*Sheet1!C11%,0)</f>
        <v>1963</v>
      </c>
      <c r="E12" s="104"/>
      <c r="F12" s="82" t="s">
        <v>10</v>
      </c>
      <c r="G12" s="101" t="s">
        <v>11</v>
      </c>
      <c r="H12" s="103">
        <f>Sheet1!F7</f>
        <v>60</v>
      </c>
      <c r="I12" s="77"/>
      <c r="J12" s="111"/>
      <c r="K12" s="54"/>
      <c r="L12" s="54"/>
      <c r="M12" s="60"/>
      <c r="N12" s="54"/>
    </row>
    <row r="13" spans="1:14" ht="21" customHeight="1">
      <c r="A13" s="117"/>
      <c r="B13" s="107" t="s">
        <v>17</v>
      </c>
      <c r="C13" s="101" t="s">
        <v>11</v>
      </c>
      <c r="D13" s="105">
        <f>Sheet1!C13</f>
        <v>0</v>
      </c>
      <c r="E13" s="99"/>
      <c r="F13" s="82" t="s">
        <v>5</v>
      </c>
      <c r="G13" s="101" t="s">
        <v>11</v>
      </c>
      <c r="H13" s="103">
        <f>Sheet1!F9</f>
        <v>200</v>
      </c>
      <c r="I13" s="77"/>
      <c r="J13" s="111"/>
      <c r="K13" s="54"/>
      <c r="L13" s="54"/>
      <c r="M13" s="60"/>
      <c r="N13" s="54"/>
    </row>
    <row r="14" spans="1:14" ht="21" customHeight="1">
      <c r="A14" s="117"/>
      <c r="B14" s="107" t="s">
        <v>119</v>
      </c>
      <c r="C14" s="101" t="s">
        <v>11</v>
      </c>
      <c r="D14" s="105">
        <f>Sheet1!C14</f>
        <v>0</v>
      </c>
      <c r="E14" s="99"/>
      <c r="F14" s="82" t="s">
        <v>6</v>
      </c>
      <c r="G14" s="101" t="s">
        <v>11</v>
      </c>
      <c r="H14" s="103">
        <f>Sheet1!F8</f>
        <v>300</v>
      </c>
      <c r="I14" s="78"/>
      <c r="J14" s="111"/>
      <c r="K14" s="54"/>
      <c r="L14" s="54"/>
      <c r="M14" s="54"/>
      <c r="N14" s="54"/>
    </row>
    <row r="15" spans="1:14" ht="30.75" customHeight="1">
      <c r="A15" s="117"/>
      <c r="B15" s="107" t="str">
        <f>IF(Sheet1!B15="","",Sheet1!B15)</f>
        <v>OTHER </v>
      </c>
      <c r="C15" s="101" t="s">
        <v>11</v>
      </c>
      <c r="D15" s="105">
        <f>Sheet1!C15</f>
        <v>0</v>
      </c>
      <c r="E15" s="99"/>
      <c r="F15" s="102" t="str">
        <f>IF(Sheet1!E13="","",Sheet1!E13)</f>
        <v>apco loan</v>
      </c>
      <c r="G15" s="101" t="s">
        <v>11</v>
      </c>
      <c r="H15" s="103">
        <f>Sheet1!F13</f>
        <v>400</v>
      </c>
      <c r="I15" s="79"/>
      <c r="J15" s="111"/>
      <c r="K15" s="54"/>
      <c r="L15" s="54"/>
      <c r="N15" s="54"/>
    </row>
    <row r="16" spans="1:14" ht="16.5" thickBot="1">
      <c r="A16" s="117"/>
      <c r="B16" s="92" t="s">
        <v>152</v>
      </c>
      <c r="C16" s="90" t="s">
        <v>11</v>
      </c>
      <c r="D16" s="61">
        <f>SUM(D9:D15)</f>
        <v>21560</v>
      </c>
      <c r="E16" s="93"/>
      <c r="F16" s="92" t="s">
        <v>8</v>
      </c>
      <c r="G16" s="94" t="s">
        <v>11</v>
      </c>
      <c r="H16" s="95">
        <f>SUM(H8:H15)</f>
        <v>3210</v>
      </c>
      <c r="I16" s="80"/>
      <c r="J16" s="111"/>
      <c r="K16" s="54"/>
      <c r="L16" s="54"/>
      <c r="N16" s="54"/>
    </row>
    <row r="17" spans="1:14" ht="7.5" customHeight="1" thickTop="1">
      <c r="A17" s="115"/>
      <c r="B17" s="69"/>
      <c r="C17" s="63"/>
      <c r="D17" s="96"/>
      <c r="E17" s="97"/>
      <c r="F17" s="69"/>
      <c r="G17" s="63"/>
      <c r="H17" s="70"/>
      <c r="I17" s="71"/>
      <c r="J17" s="111"/>
      <c r="K17" s="54"/>
      <c r="L17" s="54"/>
      <c r="N17" s="54"/>
    </row>
    <row r="18" spans="1:14" ht="18">
      <c r="A18" s="115"/>
      <c r="B18" s="98" t="s">
        <v>148</v>
      </c>
      <c r="C18" s="63" t="s">
        <v>11</v>
      </c>
      <c r="D18" s="120">
        <f>D16-H16</f>
        <v>18350</v>
      </c>
      <c r="E18" s="100"/>
      <c r="F18" s="1"/>
      <c r="G18" s="62"/>
      <c r="H18" s="62"/>
      <c r="I18" s="1"/>
      <c r="J18" s="111"/>
      <c r="K18" s="54"/>
      <c r="L18" s="54"/>
      <c r="M18" s="54"/>
      <c r="N18" s="54"/>
    </row>
    <row r="19" spans="1:14" ht="24" customHeight="1">
      <c r="A19" s="115"/>
      <c r="B19" s="64" t="str">
        <f>CONCATENATE("InWords:",nagaraju!B12)</f>
        <v>InWords:(Eighteen Thousand Three Hundred and Fifty rupees only)</v>
      </c>
      <c r="C19" s="64"/>
      <c r="D19" s="64"/>
      <c r="E19" s="64"/>
      <c r="F19" s="64"/>
      <c r="G19" s="64"/>
      <c r="H19" s="64"/>
      <c r="I19" s="64"/>
      <c r="J19" s="111"/>
      <c r="K19" s="54"/>
      <c r="L19" s="54"/>
      <c r="M19" s="54"/>
      <c r="N19" s="54"/>
    </row>
    <row r="20" spans="1:14" ht="22.5" customHeight="1">
      <c r="A20" s="115"/>
      <c r="B20" s="64"/>
      <c r="C20" s="64"/>
      <c r="D20" s="64"/>
      <c r="E20" s="64"/>
      <c r="F20" s="64"/>
      <c r="G20" s="64"/>
      <c r="H20" s="64"/>
      <c r="I20" s="64"/>
      <c r="J20" s="111"/>
      <c r="K20" s="54"/>
      <c r="L20" s="54"/>
      <c r="M20" s="54"/>
      <c r="N20" s="54"/>
    </row>
    <row r="21" spans="1:14" ht="56.25" customHeight="1">
      <c r="A21" s="115"/>
      <c r="B21" s="64" t="s">
        <v>12</v>
      </c>
      <c r="C21" s="64"/>
      <c r="D21" s="64"/>
      <c r="E21" s="64"/>
      <c r="F21" s="136" t="s">
        <v>121</v>
      </c>
      <c r="G21" s="136"/>
      <c r="H21" s="136"/>
      <c r="I21" s="136"/>
      <c r="J21" s="111"/>
      <c r="K21" s="54"/>
      <c r="L21" s="54"/>
      <c r="M21" s="54"/>
      <c r="N21" s="54"/>
    </row>
    <row r="22" spans="1:14" ht="3" customHeight="1" hidden="1">
      <c r="A22" s="115"/>
      <c r="B22" s="64"/>
      <c r="C22" s="64"/>
      <c r="D22" s="64"/>
      <c r="E22" s="64"/>
      <c r="F22" s="64"/>
      <c r="G22" s="64"/>
      <c r="H22" s="64"/>
      <c r="I22" s="64"/>
      <c r="J22" s="111"/>
      <c r="K22" s="54"/>
      <c r="L22" s="54"/>
      <c r="M22" s="54"/>
      <c r="N22" s="54"/>
    </row>
    <row r="23" spans="1:14" ht="27.75" customHeight="1">
      <c r="A23" s="115"/>
      <c r="B23" s="136" t="s">
        <v>122</v>
      </c>
      <c r="C23" s="136"/>
      <c r="D23" s="136"/>
      <c r="E23" s="136"/>
      <c r="F23" s="136"/>
      <c r="G23" s="136"/>
      <c r="H23" s="136"/>
      <c r="I23" s="136"/>
      <c r="J23" s="111"/>
      <c r="K23" s="65"/>
      <c r="L23" s="60"/>
      <c r="M23" s="54"/>
      <c r="N23" s="54"/>
    </row>
    <row r="24" spans="1:14" ht="20.25" customHeight="1">
      <c r="A24" s="115"/>
      <c r="B24" s="82" t="s">
        <v>123</v>
      </c>
      <c r="C24" s="83" t="s">
        <v>11</v>
      </c>
      <c r="D24" s="84" t="str">
        <f>IF(Sheet1!C16="","",Sheet1!C16)</f>
        <v>18/01/2002</v>
      </c>
      <c r="E24" s="64"/>
      <c r="F24" s="64"/>
      <c r="G24" s="64"/>
      <c r="H24" s="64"/>
      <c r="I24" s="64"/>
      <c r="J24" s="111"/>
      <c r="K24" s="54"/>
      <c r="L24" s="60"/>
      <c r="M24" s="60"/>
      <c r="N24" s="60"/>
    </row>
    <row r="25" spans="1:14" ht="20.25" customHeight="1">
      <c r="A25" s="115"/>
      <c r="B25" s="66" t="s">
        <v>124</v>
      </c>
      <c r="C25" s="81" t="s">
        <v>11</v>
      </c>
      <c r="D25" s="67" t="str">
        <f>IF(Sheet1!F11="","",Sheet1!F11)</f>
        <v>22/07/1976</v>
      </c>
      <c r="E25" s="64"/>
      <c r="F25" s="64"/>
      <c r="G25" s="64"/>
      <c r="H25" s="64"/>
      <c r="I25" s="64"/>
      <c r="J25" s="111"/>
      <c r="K25" s="54"/>
      <c r="L25" s="54"/>
      <c r="M25" s="54"/>
      <c r="N25" s="54"/>
    </row>
    <row r="26" spans="1:14" ht="20.25" customHeight="1">
      <c r="A26" s="115"/>
      <c r="B26" s="82" t="s">
        <v>125</v>
      </c>
      <c r="C26" s="83" t="s">
        <v>11</v>
      </c>
      <c r="D26" s="84" t="str">
        <f>IF(Sheet1!F12="","",Sheet1!F12)</f>
        <v>22/07/2034</v>
      </c>
      <c r="E26" s="64"/>
      <c r="F26" s="64"/>
      <c r="G26" s="64"/>
      <c r="H26" s="64"/>
      <c r="I26" s="64"/>
      <c r="J26" s="111"/>
      <c r="K26" s="54"/>
      <c r="L26" s="54"/>
      <c r="M26" s="54"/>
      <c r="N26" s="54"/>
    </row>
    <row r="27" spans="1:14" ht="20.25" customHeight="1">
      <c r="A27" s="115"/>
      <c r="B27" s="85" t="s">
        <v>126</v>
      </c>
      <c r="C27" s="86" t="s">
        <v>11</v>
      </c>
      <c r="D27" s="87" t="str">
        <f>IF(Sheet1!C18="","",Sheet1!C18)</f>
        <v>1327637</v>
      </c>
      <c r="E27" s="64"/>
      <c r="F27" s="64"/>
      <c r="G27" s="64"/>
      <c r="H27" s="64"/>
      <c r="I27" s="64"/>
      <c r="J27" s="111"/>
      <c r="K27" s="54"/>
      <c r="L27" s="54"/>
      <c r="M27" s="54"/>
      <c r="N27" s="54"/>
    </row>
    <row r="28" spans="1:14" ht="20.25" customHeight="1">
      <c r="A28" s="115"/>
      <c r="B28" s="85" t="s">
        <v>127</v>
      </c>
      <c r="C28" s="86" t="s">
        <v>11</v>
      </c>
      <c r="D28" s="87" t="str">
        <f>IF(Sheet1!C19="","",Sheet1!C19)</f>
        <v>13080308007</v>
      </c>
      <c r="E28" s="64"/>
      <c r="F28" s="64"/>
      <c r="G28" s="64"/>
      <c r="H28" s="64"/>
      <c r="I28" s="64"/>
      <c r="J28" s="111"/>
      <c r="K28" s="54"/>
      <c r="L28" s="54"/>
      <c r="M28" s="54"/>
      <c r="N28" s="54"/>
    </row>
    <row r="29" spans="1:14" ht="30" customHeight="1">
      <c r="A29" s="115"/>
      <c r="B29" s="1"/>
      <c r="C29" s="23"/>
      <c r="D29" s="23"/>
      <c r="E29" s="1"/>
      <c r="F29" s="1"/>
      <c r="G29" s="1"/>
      <c r="H29" s="1"/>
      <c r="I29" s="1"/>
      <c r="J29" s="111"/>
      <c r="K29" s="54"/>
      <c r="L29" s="54"/>
      <c r="M29" s="54"/>
      <c r="N29" s="54"/>
    </row>
    <row r="30" spans="1:14" ht="15">
      <c r="A30" s="115"/>
      <c r="B30" s="1"/>
      <c r="C30" s="1"/>
      <c r="D30" s="1"/>
      <c r="E30" s="1"/>
      <c r="F30" s="136" t="s">
        <v>144</v>
      </c>
      <c r="G30" s="136"/>
      <c r="H30" s="136"/>
      <c r="I30" s="136"/>
      <c r="J30" s="111"/>
      <c r="K30" s="54"/>
      <c r="L30" s="54"/>
      <c r="M30" s="54"/>
      <c r="N30" s="54"/>
    </row>
    <row r="31" spans="1:14" ht="18.75" customHeight="1">
      <c r="A31" s="115"/>
      <c r="B31" s="1"/>
      <c r="C31" s="1"/>
      <c r="D31" s="1"/>
      <c r="E31" s="1"/>
      <c r="F31" s="1"/>
      <c r="G31" s="1"/>
      <c r="H31" s="1"/>
      <c r="I31" s="1"/>
      <c r="J31" s="111"/>
      <c r="K31" s="54"/>
      <c r="L31" s="54"/>
      <c r="M31" s="54"/>
      <c r="N31" s="54"/>
    </row>
    <row r="32" spans="1:14" ht="16.5" customHeight="1">
      <c r="A32" s="115"/>
      <c r="B32" s="1"/>
      <c r="C32" s="1"/>
      <c r="D32" s="1"/>
      <c r="E32" s="1"/>
      <c r="F32" s="1"/>
      <c r="G32" s="1"/>
      <c r="H32" s="1"/>
      <c r="I32" s="1"/>
      <c r="J32" s="111"/>
      <c r="K32" s="54"/>
      <c r="L32" s="54"/>
      <c r="M32" s="54"/>
      <c r="N32" s="54"/>
    </row>
    <row r="33" spans="1:14" ht="44.25" customHeight="1" thickBot="1">
      <c r="A33" s="116"/>
      <c r="B33" s="113"/>
      <c r="C33" s="113"/>
      <c r="D33" s="113"/>
      <c r="E33" s="113"/>
      <c r="F33" s="113"/>
      <c r="G33" s="113"/>
      <c r="H33" s="113"/>
      <c r="I33" s="113"/>
      <c r="J33" s="114"/>
      <c r="K33" s="54"/>
      <c r="L33" s="54"/>
      <c r="M33" s="54"/>
      <c r="N33" s="54"/>
    </row>
    <row r="34" spans="1:14" ht="15.75" thickTop="1">
      <c r="A34" s="54"/>
      <c r="B34" s="68" t="s">
        <v>143</v>
      </c>
      <c r="C34" s="2"/>
      <c r="D34" s="2"/>
      <c r="E34" s="2"/>
      <c r="F34" s="2"/>
      <c r="G34" s="2"/>
      <c r="H34" s="2"/>
      <c r="I34" s="2"/>
      <c r="J34" s="54"/>
      <c r="K34" s="54"/>
      <c r="L34" s="54"/>
      <c r="M34" s="54"/>
      <c r="N34" s="54"/>
    </row>
    <row r="35" ht="12.75"/>
    <row r="36" ht="12.75"/>
    <row r="37" ht="12.75"/>
    <row r="38" ht="12.75"/>
    <row r="39" ht="12.75"/>
    <row r="40" ht="30" customHeight="1"/>
    <row r="41" ht="12.75"/>
    <row r="42" ht="12.75"/>
  </sheetData>
  <sheetProtection password="C71F" sheet="1" objects="1" scenarios="1"/>
  <mergeCells count="9">
    <mergeCell ref="F30:I30"/>
    <mergeCell ref="B1:I1"/>
    <mergeCell ref="B4:I5"/>
    <mergeCell ref="B7:D7"/>
    <mergeCell ref="F7:I7"/>
    <mergeCell ref="B23:I23"/>
    <mergeCell ref="F21:I21"/>
    <mergeCell ref="B2:I2"/>
    <mergeCell ref="B6:F6"/>
  </mergeCells>
  <printOptions/>
  <pageMargins left="0.56" right="0.14" top="0.56" bottom="0.51" header="0.32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rathnakar</cp:lastModifiedBy>
  <cp:lastPrinted>2011-02-24T16:06:23Z</cp:lastPrinted>
  <dcterms:created xsi:type="dcterms:W3CDTF">1996-10-14T23:33:28Z</dcterms:created>
  <dcterms:modified xsi:type="dcterms:W3CDTF">2012-01-21T15:43:30Z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